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c312b494e0da2127/MEIC/UPI-MEIC/Planificación/PNDIP 2023-2026/Red de transparencia/2024/pndip/"/>
    </mc:Choice>
  </mc:AlternateContent>
  <xr:revisionPtr revIDLastSave="65" documentId="6_{0F883100-1430-4061-96E2-CC8072EB1EEE}" xr6:coauthVersionLast="47" xr6:coauthVersionMax="47" xr10:uidLastSave="{65EB05E7-9473-4E49-9A2D-4AC38D7D2CFC}"/>
  <bookViews>
    <workbookView xWindow="-110" yWindow="-110" windowWidth="19420" windowHeight="10300" tabRatio="669" activeTab="1" xr2:uid="{00000000-000D-0000-FFFF-FFFF00000000}"/>
  </bookViews>
  <sheets>
    <sheet name="Metas PNDIP" sheetId="8" r:id="rId1"/>
    <sheet name="matriz_seguim_semestral_PNDIP" sheetId="2" r:id="rId2"/>
    <sheet name="riesgos" sheetId="7" r:id="rId3"/>
    <sheet name="variables" sheetId="6" r:id="rId4"/>
  </sheets>
  <definedNames>
    <definedName name="_3fwokq0" localSheetId="0">'Metas PNDIP'!#REF!</definedName>
    <definedName name="_ftn2" localSheetId="0">'Metas PNDIP'!#REF!</definedName>
    <definedName name="_ftn3" localSheetId="0">'Metas PNDIP'!#REF!</definedName>
    <definedName name="_ftn4" localSheetId="0">'Metas PNDIP'!#REF!</definedName>
    <definedName name="_ftn5" localSheetId="0">'Metas PNDIP'!#REF!</definedName>
    <definedName name="_ftnref2" localSheetId="0">'Metas PNDIP'!#REF!</definedName>
    <definedName name="_ftnref3" localSheetId="0">'Metas PNDIP'!#REF!</definedName>
    <definedName name="_ftnref4" localSheetId="0">'Metas PNDIP'!#REF!</definedName>
    <definedName name="_ftnref5" localSheetId="0">'Metas PNDIP'!#REF!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9" i="2" l="1"/>
  <c r="P12" i="2"/>
  <c r="L26" i="2" l="1"/>
  <c r="L21" i="2"/>
  <c r="L22" i="2"/>
  <c r="L23" i="2"/>
  <c r="L24" i="2"/>
  <c r="L25" i="2"/>
  <c r="L20" i="2"/>
  <c r="K19" i="2"/>
  <c r="J19" i="2"/>
  <c r="L14" i="2"/>
  <c r="L15" i="2"/>
  <c r="L16" i="2"/>
  <c r="L17" i="2"/>
  <c r="L18" i="2"/>
  <c r="L13" i="2"/>
  <c r="K12" i="2"/>
  <c r="J12" i="2"/>
  <c r="L19" i="2" l="1"/>
  <c r="L12" i="2"/>
  <c r="L10" i="2"/>
  <c r="L9" i="2" l="1"/>
  <c r="L8" i="2" l="1"/>
  <c r="L11" i="2" l="1"/>
  <c r="H26" i="2"/>
  <c r="I26" i="2" s="1"/>
  <c r="H25" i="2"/>
  <c r="I25" i="2" s="1"/>
  <c r="H24" i="2"/>
  <c r="I24" i="2" s="1"/>
  <c r="H23" i="2"/>
  <c r="I23" i="2" s="1"/>
  <c r="H22" i="2"/>
  <c r="I22" i="2" s="1"/>
  <c r="H21" i="2"/>
  <c r="I21" i="2" s="1"/>
  <c r="H20" i="2"/>
  <c r="I20" i="2" s="1"/>
  <c r="H19" i="2"/>
  <c r="I19" i="2" s="1"/>
  <c r="H18" i="2"/>
  <c r="I18" i="2" s="1"/>
  <c r="H17" i="2"/>
  <c r="I17" i="2" s="1"/>
  <c r="H16" i="2"/>
  <c r="I16" i="2" s="1"/>
  <c r="H15" i="2"/>
  <c r="I15" i="2" s="1"/>
  <c r="H14" i="2"/>
  <c r="I14" i="2" s="1"/>
  <c r="H13" i="2"/>
  <c r="I13" i="2" s="1"/>
  <c r="H12" i="2"/>
  <c r="I12" i="2" s="1"/>
  <c r="I11" i="2"/>
  <c r="I10" i="2"/>
  <c r="I9" i="2"/>
  <c r="H8" i="2"/>
  <c r="I8" i="2" s="1"/>
</calcChain>
</file>

<file path=xl/sharedStrings.xml><?xml version="1.0" encoding="utf-8"?>
<sst xmlns="http://schemas.openxmlformats.org/spreadsheetml/2006/main" count="279" uniqueCount="206">
  <si>
    <t>Intervención estratégica</t>
  </si>
  <si>
    <t>Objetivo</t>
  </si>
  <si>
    <t>Indicador</t>
  </si>
  <si>
    <t>Meta</t>
  </si>
  <si>
    <t>%</t>
  </si>
  <si>
    <t>Avance</t>
  </si>
  <si>
    <t>Región</t>
  </si>
  <si>
    <t>Línea base (2021)</t>
  </si>
  <si>
    <t>Período 2023-2026</t>
  </si>
  <si>
    <t>Meta anual</t>
  </si>
  <si>
    <t>Clasificación de la Meta
 (Ver Hoja Variables)</t>
  </si>
  <si>
    <t>Sector Productivo y Desarrollo Regional</t>
  </si>
  <si>
    <t>Clasificación de la meta</t>
  </si>
  <si>
    <t>Autoclasificación</t>
  </si>
  <si>
    <t>Logros u obstáculos (indicar riesgos asociados, ver hoja riesgos),  y medidas de mejora implementadas</t>
  </si>
  <si>
    <t>Los riesgos estratégicos que podrían afectar al PNDIP, según su naturaleza, se detallan a continuación:</t>
  </si>
  <si>
    <t>Al 30 de junio 2024</t>
  </si>
  <si>
    <t>Seguimientos trimestrales y semestral las categorías son las siguientes: de acuerdo con lo programado, con riesgo de incumplimiento y con atraso crítico. Por tanto, se establecen los campos para cada clasificación y la información que se requiere según corresponda</t>
  </si>
  <si>
    <r>
      <rPr>
        <b/>
        <u/>
        <sz val="11"/>
        <color theme="1"/>
        <rFont val="HendersonSansW00-BasicLight"/>
      </rPr>
      <t>Logros.</t>
    </r>
    <r>
      <rPr>
        <sz val="11"/>
        <color theme="1"/>
        <rFont val="HendersonSansW00-BasicLight"/>
      </rPr>
      <t xml:space="preserve"> Deben desarrollarse basados en el modelo de Gestión para Resultados en el Desarrollo, utilizando como premisa, el cumplimiento de la meta para conocer el valor público que se crea con dicho cumplimiento, por tanto, los logros son los beneficios o efectos que se generan en la población objetivo</t>
    </r>
  </si>
  <si>
    <r>
      <rPr>
        <b/>
        <u/>
        <sz val="11"/>
        <color theme="1"/>
        <rFont val="HendersonSansW00-BasicLight"/>
      </rPr>
      <t>Obstáculos.</t>
    </r>
    <r>
      <rPr>
        <sz val="11"/>
        <color theme="1"/>
        <rFont val="HendersonSansW00-BasicLight"/>
      </rPr>
      <t xml:space="preserve"> Relacionados con los riesgos cuando corresponda (las instituciones identificaron para cada meta del PNDIP el riesgo asociado, el cual debe ser parte del Sistema Específico de Valoración del Riesgo Institucional (SEVRI); así como de otros factores situación o circunstancia que obstaculizan el cumplimiento de la meta.</t>
    </r>
  </si>
  <si>
    <r>
      <rPr>
        <b/>
        <u/>
        <sz val="11"/>
        <color theme="1"/>
        <rFont val="HendersonSansW00-BasicLight"/>
      </rPr>
      <t>Medidas de mejora:</t>
    </r>
    <r>
      <rPr>
        <sz val="11"/>
        <color theme="1"/>
        <rFont val="HendersonSansW00-BasicLight"/>
      </rPr>
      <t xml:space="preserve"> incorporar un máximo de tres medidas de mejora relacionadas con los riesgos establecidos en la matriz del PNDIP (de acuerdo a la operacionalización del SEVRI institucional).</t>
    </r>
  </si>
  <si>
    <r>
      <rPr>
        <b/>
        <u/>
        <sz val="11"/>
        <color theme="1"/>
        <rFont val="HendersonSansW00-BasicLight"/>
      </rPr>
      <t>Obstáculos</t>
    </r>
    <r>
      <rPr>
        <sz val="11"/>
        <color theme="1"/>
        <rFont val="HendersonSansW00-BasicLight"/>
      </rPr>
      <t>. Relacionados con los riesgos cuando corresponda (las instituciones identificaron para cada meta del PNDIP el riesgo asociado, el cual debe ser parte del Sistema Específico de Valoración del Riesgo Institucional (SEVRI); así como de otros factores situación o circunstancia que obstaculizan el cumplimiento de la meta</t>
    </r>
  </si>
  <si>
    <r>
      <rPr>
        <b/>
        <u/>
        <sz val="11"/>
        <color theme="1"/>
        <rFont val="HendersonSansW00-BasicLight"/>
      </rPr>
      <t xml:space="preserve">Medidas de mejora: </t>
    </r>
    <r>
      <rPr>
        <sz val="11"/>
        <color theme="1"/>
        <rFont val="HendersonSansW00-BasicLight"/>
      </rPr>
      <t>incorporar un máximo de tres medidas de mejora relacionadas con los riesgos establecidos en la matriz del PNDIP (de acuerdo a la operacionalización del SEVRI institucional)</t>
    </r>
  </si>
  <si>
    <t>Avance 
Semestral</t>
  </si>
  <si>
    <t>% Avance Semestral</t>
  </si>
  <si>
    <r>
      <t xml:space="preserve">1. </t>
    </r>
    <r>
      <rPr>
        <u/>
        <sz val="11"/>
        <color theme="1"/>
        <rFont val="HendersonSansW00-BasicLight"/>
      </rPr>
      <t>Económico</t>
    </r>
    <r>
      <rPr>
        <sz val="11"/>
        <color theme="1"/>
        <rFont val="HendersonSansW00-BasicLight"/>
      </rPr>
      <t>: posibilidad de alteraciones en el entorno macroeconómico a corto, mediano y largo plazo.</t>
    </r>
  </si>
  <si>
    <r>
      <t xml:space="preserve">2. </t>
    </r>
    <r>
      <rPr>
        <u/>
        <sz val="11"/>
        <color theme="1"/>
        <rFont val="HendersonSansW00-BasicLight"/>
      </rPr>
      <t>Ambiental</t>
    </r>
    <r>
      <rPr>
        <sz val="11"/>
        <color theme="1"/>
        <rFont val="HendersonSansW00-BasicLight"/>
      </rPr>
      <t>: posibilidad de que por forma natural o por acción humana se produzca daño en el medio ambiente (ISO 14001, 2015).</t>
    </r>
  </si>
  <si>
    <r>
      <t xml:space="preserve">3. </t>
    </r>
    <r>
      <rPr>
        <u/>
        <sz val="11"/>
        <color theme="1"/>
        <rFont val="HendersonSansW00-BasicLight"/>
      </rPr>
      <t>Geopolítico</t>
    </r>
    <r>
      <rPr>
        <sz val="11"/>
        <color theme="1"/>
        <rFont val="HendersonSansW00-BasicLight"/>
      </rPr>
      <t>: posibilidad de conflictos militares, comerciales, religiosos, políticos o territoriales.</t>
    </r>
  </si>
  <si>
    <r>
      <t xml:space="preserve">4. </t>
    </r>
    <r>
      <rPr>
        <u/>
        <sz val="11"/>
        <color theme="1"/>
        <rFont val="HendersonSansW00-BasicLight"/>
      </rPr>
      <t>Sanitario</t>
    </r>
    <r>
      <rPr>
        <sz val="11"/>
        <color theme="1"/>
        <rFont val="HendersonSansW00-BasicLight"/>
      </rPr>
      <t>: posibilidad de situaciones perjudiciales para la salud humana, animal y vegetal.</t>
    </r>
  </si>
  <si>
    <r>
      <t xml:space="preserve">5. </t>
    </r>
    <r>
      <rPr>
        <u/>
        <sz val="11"/>
        <color theme="1"/>
        <rFont val="HendersonSansW00-BasicLight"/>
      </rPr>
      <t>Natural</t>
    </r>
    <r>
      <rPr>
        <sz val="11"/>
        <color theme="1"/>
        <rFont val="HendersonSansW00-BasicLight"/>
      </rPr>
      <t>: probabilidad de que se presenten pérdidas, daños o consecuencias económicas, sociales o ambientales en un sitio particular y durante un periodo definido. Se obtiene al relacionar la amenaza con la vulnerabilidad de los elementos expuestos.</t>
    </r>
  </si>
  <si>
    <r>
      <t xml:space="preserve">6. </t>
    </r>
    <r>
      <rPr>
        <u/>
        <sz val="11"/>
        <color theme="1"/>
        <rFont val="HendersonSansW00-BasicLight"/>
      </rPr>
      <t>Social</t>
    </r>
    <r>
      <rPr>
        <sz val="11"/>
        <color theme="1"/>
        <rFont val="HendersonSansW00-BasicLight"/>
      </rPr>
      <t>: posibilidad de un daño potencial asociado a aspectos educativos, culturales, socioeconómicos, estilos de vida, entre otros.</t>
    </r>
  </si>
  <si>
    <r>
      <t xml:space="preserve">7. </t>
    </r>
    <r>
      <rPr>
        <u/>
        <sz val="11"/>
        <color theme="1"/>
        <rFont val="HendersonSansW00-BasicLight"/>
      </rPr>
      <t>País</t>
    </r>
    <r>
      <rPr>
        <sz val="11"/>
        <color theme="1"/>
        <rFont val="HendersonSansW00-BasicLight"/>
      </rPr>
      <t>: posibilidad de incumplimiento de las obligaciones financieras debido a factores que podrían afectar la inversión extranjera y financiamiento externo y se origina por desequilibrios fiscal, devaluación de la moneda, inflación inesperada y conflictos internos que afectan el ambiente de negocios, regulaciones administrativas o gobiernos radicales.</t>
    </r>
  </si>
  <si>
    <r>
      <t xml:space="preserve">8. </t>
    </r>
    <r>
      <rPr>
        <u/>
        <sz val="11"/>
        <color theme="1"/>
        <rFont val="HendersonSansW00-BasicLight"/>
      </rPr>
      <t>Operativo</t>
    </r>
    <r>
      <rPr>
        <sz val="11"/>
        <color theme="1"/>
        <rFont val="HendersonSansW00-BasicLight"/>
      </rPr>
      <t>: posibilidad de ocurrencia de eventos que podrían afectar el cumplimiento de los objetivos, debido a la inadecuación o a fallos de los procesos organizacionales, el personal y los sistemas internos o bien a causa de acontecimientos externos.</t>
    </r>
  </si>
  <si>
    <r>
      <t xml:space="preserve">9. </t>
    </r>
    <r>
      <rPr>
        <u/>
        <sz val="11"/>
        <color theme="1"/>
        <rFont val="HendersonSansW00-BasicLight"/>
      </rPr>
      <t>Reputacional</t>
    </r>
    <r>
      <rPr>
        <sz val="11"/>
        <color theme="1"/>
        <rFont val="HendersonSansW00-BasicLight"/>
      </rPr>
      <t>: posibilidad de acontecimientos asociados a cambios en la percepción de los actores y ciudadanos ante la falta de ética o transparencia y toma de decisiones incorrectas.</t>
    </r>
  </si>
  <si>
    <r>
      <t xml:space="preserve">10. </t>
    </r>
    <r>
      <rPr>
        <u/>
        <sz val="11"/>
        <color theme="1"/>
        <rFont val="HendersonSansW00-BasicLight"/>
      </rPr>
      <t>Legal</t>
    </r>
    <r>
      <rPr>
        <sz val="11"/>
        <color theme="1"/>
        <rFont val="HendersonSansW00-BasicLight"/>
      </rPr>
      <t>: posibilidad de incumplimiento de los objetivos debido a la inobservancia o aplicación incorrecta o inoportuna de disposiciones legales o normativas, instrucciones emanadas de los organismos de control o como consecuencia de resoluciones judiciales extrajudiciales o administrativas adversas, o de la falta de claridad o redacción deficiente en los textos contractuales que pueden afectar la formalización o ejecución de actos, contratos o transacciones.</t>
    </r>
  </si>
  <si>
    <r>
      <t xml:space="preserve">11. </t>
    </r>
    <r>
      <rPr>
        <u/>
        <sz val="11"/>
        <color theme="1"/>
        <rFont val="HendersonSansW00-BasicLight"/>
      </rPr>
      <t>Gobernanza</t>
    </r>
    <r>
      <rPr>
        <sz val="11"/>
        <color theme="1"/>
        <rFont val="HendersonSansW00-BasicLight"/>
      </rPr>
      <t>: posibilidad de que la estructura de gobernanza sea inadecuada para la correcta gestión de los riesgos afectando la consecución de los objetivos.</t>
    </r>
  </si>
  <si>
    <r>
      <t xml:space="preserve">12. </t>
    </r>
    <r>
      <rPr>
        <u/>
        <sz val="11"/>
        <color theme="1"/>
        <rFont val="HendersonSansW00-BasicLight"/>
      </rPr>
      <t>Tecnológico</t>
    </r>
    <r>
      <rPr>
        <sz val="11"/>
        <color theme="1"/>
        <rFont val="HendersonSansW00-BasicLight"/>
      </rPr>
      <t>: posibilidad de alteraciones derivadas de un evento relacionado con el acceso o uso de la tecnología, que afecta el desarrollo de los procesos estratégicos y la gestión de riesgos, al atentar contra la confidencialidad, integridad, disponibilidad, eficiencia, confiabilidad y oportunidad de la información.</t>
    </r>
  </si>
  <si>
    <r>
      <t xml:space="preserve">13. </t>
    </r>
    <r>
      <rPr>
        <u/>
        <sz val="11"/>
        <color theme="1"/>
        <rFont val="HendersonSansW00-BasicLight"/>
      </rPr>
      <t>Emergentes</t>
    </r>
    <r>
      <rPr>
        <sz val="11"/>
        <color theme="1"/>
        <rFont val="HendersonSansW00-BasicLight"/>
      </rPr>
      <t>: posibilidad de surgimiento de nuevos procesos, tecnologías, cambios en las percepciones sociales o nuevos descubrimientos científicos que podrían poner en peligro el cumplimiento de los objetivos.</t>
    </r>
  </si>
  <si>
    <r>
      <t xml:space="preserve">14. </t>
    </r>
    <r>
      <rPr>
        <u/>
        <sz val="11"/>
        <color theme="1"/>
        <rFont val="HendersonSansW00-BasicLight"/>
      </rPr>
      <t>Financiero</t>
    </r>
    <r>
      <rPr>
        <sz val="11"/>
        <color theme="1"/>
        <rFont val="HendersonSansW00-BasicLight"/>
      </rPr>
      <t>: posibilidad de que un evento afecte negativamente el cumplimiento de los objetivos por resultados financieros adversos originados por operaciones crediticias, fluctuaciones en las tasas de interés y tipo de cambio, valoración de instrumentos financieros o insuficiencia de liquidez para atender los compromisos adquiridos.</t>
    </r>
  </si>
  <si>
    <r>
      <t xml:space="preserve">15. </t>
    </r>
    <r>
      <rPr>
        <u/>
        <sz val="11"/>
        <color theme="1"/>
        <rFont val="HendersonSansW00-BasicLight"/>
      </rPr>
      <t>Político</t>
    </r>
    <r>
      <rPr>
        <sz val="11"/>
        <color theme="1"/>
        <rFont val="HendersonSansW00-BasicLight"/>
      </rPr>
      <t>: Posibilidad de ocurrencia de un riesgo de voluntad política, que impida lograr los objetivos trazados, o una situación macro política que cambie las prioridades de desarrollo nacional.</t>
    </r>
  </si>
  <si>
    <t>ND</t>
  </si>
  <si>
    <t>Nacional</t>
  </si>
  <si>
    <t>4.	Programa Nacional de la Calidad en los sectores productivos especialmente pymes.</t>
  </si>
  <si>
    <t>Fortalecer capacidades a los sectores productivos en materia de metrología, por medio de actividades de diseminación de programas de capacitación, asesoría técnica y otros para mejorar la eficiencia de sus procesos.</t>
  </si>
  <si>
    <t>AB1. Cantidad de administrados capacitados en temas de metrología.</t>
  </si>
  <si>
    <t>MEIC</t>
  </si>
  <si>
    <t xml:space="preserve">Aumentar el uso de las herramientas del Sistema Nacional para la Calidad (SNC) por parte de las pymes del sector industria para mejorar la eficiencia de sus procesos productivos. </t>
  </si>
  <si>
    <t>AB2. Porcentaje de variación de pymes del sector industria registradas en el SIEC que utilizan las herramientas del SNC.</t>
  </si>
  <si>
    <t>Mejorar el cumplimiento de los reglamentos técnicos de productos por parte de las pymes nacionales mediante la verificación de reglamentos técnicos de productos para que mejoren la calidad de los productos, se inserten de manera competitiva en el mercado nacional e incrementen el potencial de exportación.</t>
  </si>
  <si>
    <t>AB3. Porcentaje de productos fabricados por pymes nacionales que cumplen con reglamentos técnicos respecto del total de productos fabricados elaborados por pyme nacionales verificados.</t>
  </si>
  <si>
    <t>5. Política Nacional de Empresariedad 2030.</t>
  </si>
  <si>
    <t xml:space="preserve">Reducir los principales obstáculos y trabas regulatorias y tramitológicas que representan una barrera al crecimiento de los sectores productivos y la generación de empleo mediante la iniciativa “Le dejamos trabajar” para mejorar la competitividad y el clima de negocios. </t>
  </si>
  <si>
    <t>B1. Porcentaje de “cuellos de botella” eliminados en regulaciones, trámites y procesos identificados en la iniciativa “Le dejamos trabajar”.</t>
  </si>
  <si>
    <t>6.	Programa Nacional de Clúster y Encadenamientos.</t>
  </si>
  <si>
    <t>Desarrollar el potencial del mercado interno mediante el impulso a Encadenamientos y Compras Públicas para generar diferentes canales de comercialización y buscar la reactivación económica de las regiones.</t>
  </si>
  <si>
    <t>AB1.1. Cantidad de PYMES que concretan negocio de encadenamientos productivos.</t>
  </si>
  <si>
    <t>Central</t>
  </si>
  <si>
    <t>AB1.2. Cantidad de PYMES que concretan negocio de encadenamientos productivos.</t>
  </si>
  <si>
    <t>Brunca</t>
  </si>
  <si>
    <t>AB1.3. Cantidad de PYMES que concretan negocio de encadenamientos productivos.</t>
  </si>
  <si>
    <t>Pacífico Central</t>
  </si>
  <si>
    <t>AB1.4. Cantidad de PYMES que concretan negocio de encadenamientos productivos.</t>
  </si>
  <si>
    <t>Chorotega</t>
  </si>
  <si>
    <t>AB1.5. Cantidad de PYMES que concretan negocio de encadenamientos productivos.</t>
  </si>
  <si>
    <t>Huetar Caribe</t>
  </si>
  <si>
    <t>AB1.6. Cantidad de PYMES que concretan negocio de encadenamientos productivos.</t>
  </si>
  <si>
    <t>Huetar Norte</t>
  </si>
  <si>
    <t>AB2. Cantidad de PYMES registradas como proveedoras del Estado.</t>
  </si>
  <si>
    <t>AB2.1. Cantidad de PYMES registradas como proveedoras del Estado.</t>
  </si>
  <si>
    <t>AB2.2. Cantidad de PYMES registradas como proveedoras del Estado.</t>
  </si>
  <si>
    <t>AB2.3. Cantidad de PYMES registradas como proveedoras del Estado.</t>
  </si>
  <si>
    <t>AB2.4. Cantidad de PYMES registradas como proveedoras del Estado.</t>
  </si>
  <si>
    <t>AB2.5. Cantidad de PYMES registradas como proveedoras del Estado.</t>
  </si>
  <si>
    <t>AB2.6. Cantidad de PYMES registradas como proveedoras del Estado.</t>
  </si>
  <si>
    <t>Desarrollar proyectos estratégicos articulados entre los diferentes actores del ecosistema productivo para el fomento de la productividad y la competitividad de las actividades impulsoras de la economía en todo el territorio nacional, mediante las Iniciativas Clúster.</t>
  </si>
  <si>
    <t>Institución</t>
  </si>
  <si>
    <t>AB3. Número de nuevos proyectos estratégicos articulados por el Programa Nacional de Clústeres.</t>
  </si>
  <si>
    <t>Nombre del Jerarca de la institución: Francisco Gamboa Soto</t>
  </si>
  <si>
    <t>Nombre de la Institución: Ministerio de Economía, Industria y Comercio (MEIC)</t>
  </si>
  <si>
    <t>Intervención Pública</t>
  </si>
  <si>
    <t>Línea base</t>
  </si>
  <si>
    <t>Meta del período y anual</t>
  </si>
  <si>
    <t>Estimación Presupuestaria en millones de colones</t>
  </si>
  <si>
    <t>Responsable</t>
  </si>
  <si>
    <t>Programa Nacional de la Calidad en los sectores productivos especialmente pymes.</t>
  </si>
  <si>
    <t>Cantidad de administrados capacitados en temas de metrología</t>
  </si>
  <si>
    <t>2021: 258</t>
  </si>
  <si>
    <t>2023-2026: 880
2023: 220
2024: 220
2025: 220 
2026: 220</t>
  </si>
  <si>
    <t xml:space="preserve">2023-2026: 
2.650.000,00 </t>
  </si>
  <si>
    <t>Lacomet</t>
  </si>
  <si>
    <t>Aumentar el uso de las herramientas del Sistema Nacional para la Calidad (SNC) por parte de las pymes para mejorar la eficiencia de sus procesos productivos.</t>
  </si>
  <si>
    <t>Porcentaje de variación de pymes registradas en el SIEC que utilizan las herramientas del SNC.</t>
  </si>
  <si>
    <t>2021: ND</t>
  </si>
  <si>
    <t>2023-2026: 20%
2023: 5%
2024: 10%
2025: 15%
2026: 20%</t>
  </si>
  <si>
    <t>2023-2026: 
195.988.031,00</t>
  </si>
  <si>
    <t>Dirección de Calidad.
Digepyme.
Ente Nacional de Normalización (INTECO).
Ente Costarricense de Acreditación (ECA).
Lacomet.
Promotora Costarricense de Innovación e Investigación.</t>
  </si>
  <si>
    <t>Porcentaje de productos fabricados por pymes nacionales que cumplen con reglamentos técnicos respecto del total de productos fabricados elaborados por pyme nacionales verificados.</t>
  </si>
  <si>
    <t>2023-2026: 
598.280.680,00</t>
  </si>
  <si>
    <t>Dirección de Calidad
Digepyme
Lacomet</t>
  </si>
  <si>
    <t>Política Nacional de Empresariedad 2030.</t>
  </si>
  <si>
    <t>Reducir los principales obstáculos y trabas regulatorias y tramitológicas que representan una barrera al crecimiento de los sectores productivos y la generación de empleo mediante la iniciativa “Le dejamos trabajar” para mejorar la competitividad y el clima de negocios.</t>
  </si>
  <si>
    <t>Porcentaje de “cuellos de botella” eliminados en regulaciones, trámites y procesos identificados en la iniciativa “Le dejamos trabajar”.</t>
  </si>
  <si>
    <t>203-2026: 90%
2023: 90%
2024: 90%
2025: 90%
2026: 90%</t>
  </si>
  <si>
    <t>2023-2026: 
398.782.921,6</t>
  </si>
  <si>
    <t xml:space="preserve">Instituciones responsables de las regulaciones y/o trámites con el seguimiento de la Dirección de Mejora Regulatoria del MEIC. </t>
  </si>
  <si>
    <t>Programa Nacional de Clúster y Encadenamientos.</t>
  </si>
  <si>
    <t>Cantidad de PYMES que concretan negocio de encadenamientos productivos.</t>
  </si>
  <si>
    <t>2021: 65</t>
  </si>
  <si>
    <t>2023-2026: 240
2023: 60
2024: 60
2025: 60
2026: 60</t>
  </si>
  <si>
    <t>2023-2026: 
275.000.000,00</t>
  </si>
  <si>
    <t>CIDE</t>
  </si>
  <si>
    <r>
      <t xml:space="preserve">Cantidad de PYMES que concretan negocio de encadenamientos productivos. </t>
    </r>
    <r>
      <rPr>
        <b/>
        <sz val="10"/>
        <color rgb="FF0070C0"/>
        <rFont val="Calibri"/>
        <family val="2"/>
        <scheme val="minor"/>
      </rPr>
      <t>R. Central</t>
    </r>
  </si>
  <si>
    <t>2021= 5</t>
  </si>
  <si>
    <t>2023-2026: 20
2023: 5
2024: 5
2025: 5
2026: 5</t>
  </si>
  <si>
    <t>2023-2026: 
23.110.000,00</t>
  </si>
  <si>
    <r>
      <t xml:space="preserve">Cantidad de PYMES que concretan negocio de encadenamientos productivos. </t>
    </r>
    <r>
      <rPr>
        <b/>
        <sz val="10"/>
        <color rgb="FF0070C0"/>
        <rFont val="Calibri"/>
        <family val="2"/>
        <scheme val="minor"/>
      </rPr>
      <t>R. Brunca</t>
    </r>
  </si>
  <si>
    <t>2021= 13</t>
  </si>
  <si>
    <t>2023-2026: 44
2023: 11
2024: 11
2025: 11
2026: 11</t>
  </si>
  <si>
    <t>2023-2026: 
62.061.150,00</t>
  </si>
  <si>
    <r>
      <t xml:space="preserve">Cantidad de PYMES que concretan negocio de encadenamientos productivos. </t>
    </r>
    <r>
      <rPr>
        <b/>
        <sz val="10"/>
        <color rgb="FF0070C0"/>
        <rFont val="Calibri"/>
        <family val="2"/>
        <scheme val="minor"/>
      </rPr>
      <t>R. Pacífico Central</t>
    </r>
  </si>
  <si>
    <t>2021= 10</t>
  </si>
  <si>
    <t>2023-2026: 
42.795.220,00</t>
  </si>
  <si>
    <r>
      <t xml:space="preserve">Cantidad de PYMES que concretan negocio de encadenamientos productivos. </t>
    </r>
    <r>
      <rPr>
        <b/>
        <sz val="10"/>
        <color rgb="FF0070C0"/>
        <rFont val="Calibri"/>
        <family val="2"/>
        <scheme val="minor"/>
      </rPr>
      <t>R. Chorotega</t>
    </r>
  </si>
  <si>
    <t>2021= 12</t>
  </si>
  <si>
    <t>2023-2026: 
61.337.028,00</t>
  </si>
  <si>
    <r>
      <t xml:space="preserve">Cantidad de PYMES que concretan negocio de encadenamientos productivos. </t>
    </r>
    <r>
      <rPr>
        <b/>
        <sz val="10"/>
        <color rgb="FF0070C0"/>
        <rFont val="Calibri"/>
        <family val="2"/>
        <scheme val="minor"/>
      </rPr>
      <t>R. Huetar Caribe</t>
    </r>
  </si>
  <si>
    <t>2023-2026: 
44.089.728,00</t>
  </si>
  <si>
    <r>
      <t xml:space="preserve">Cantidad de PYMES que concretan negocio de encadenamientos productivos. </t>
    </r>
    <r>
      <rPr>
        <b/>
        <sz val="10"/>
        <color rgb="FF0070C0"/>
        <rFont val="Calibri"/>
        <family val="2"/>
        <scheme val="minor"/>
      </rPr>
      <t>R. Huetar Norte</t>
    </r>
  </si>
  <si>
    <t>2021= 15</t>
  </si>
  <si>
    <t>2023-2026: 
41.606.874,00</t>
  </si>
  <si>
    <t>Cantidad de PYMES registradas como proveedoras del Estado.</t>
  </si>
  <si>
    <t>2021: 82</t>
  </si>
  <si>
    <t>2023-2026: 280
2023: 70
2024: 70
2025: 70
2026: 70</t>
  </si>
  <si>
    <r>
      <t xml:space="preserve">Cantidad de PYMES registradas como proveedoras del Estado. </t>
    </r>
    <r>
      <rPr>
        <b/>
        <sz val="10"/>
        <color rgb="FF0070C0"/>
        <rFont val="Calibri"/>
        <family val="2"/>
        <scheme val="minor"/>
      </rPr>
      <t>R. Central</t>
    </r>
  </si>
  <si>
    <r>
      <t xml:space="preserve">Cantidad de PYMES registradas como proveedoras del Estado. </t>
    </r>
    <r>
      <rPr>
        <b/>
        <sz val="10"/>
        <color rgb="FF0070C0"/>
        <rFont val="Calibri"/>
        <family val="2"/>
        <scheme val="minor"/>
      </rPr>
      <t>R. Brunca</t>
    </r>
  </si>
  <si>
    <t>2021= 14</t>
  </si>
  <si>
    <t>2023-2026: 52
2023: 13
2024: 13
2025: 13
2026: 13</t>
  </si>
  <si>
    <r>
      <t xml:space="preserve">Cantidad de PYMES registradas como proveedoras del Estado. </t>
    </r>
    <r>
      <rPr>
        <b/>
        <sz val="10"/>
        <color rgb="FF0070C0"/>
        <rFont val="Calibri"/>
        <family val="2"/>
        <scheme val="minor"/>
      </rPr>
      <t>R. Pacífico Central</t>
    </r>
  </si>
  <si>
    <r>
      <t xml:space="preserve">Cantidad de PYMES registradas como proveedoras del Estado. </t>
    </r>
    <r>
      <rPr>
        <b/>
        <sz val="10"/>
        <color rgb="FF0070C0"/>
        <rFont val="Calibri"/>
        <family val="2"/>
        <scheme val="minor"/>
      </rPr>
      <t>R. Chorotega</t>
    </r>
  </si>
  <si>
    <t>2021= 24</t>
  </si>
  <si>
    <r>
      <t xml:space="preserve">Cantidad de PYMES registradas como proveedoras del Estado. </t>
    </r>
    <r>
      <rPr>
        <b/>
        <sz val="10"/>
        <color rgb="FF0070C0"/>
        <rFont val="Calibri"/>
        <family val="2"/>
        <scheme val="minor"/>
      </rPr>
      <t>R. Huetar Caribe</t>
    </r>
  </si>
  <si>
    <r>
      <t xml:space="preserve">Cantidad de PYMES registradas como proveedoras del Estado. </t>
    </r>
    <r>
      <rPr>
        <b/>
        <sz val="10"/>
        <color rgb="FF0070C0"/>
        <rFont val="Calibri"/>
        <family val="2"/>
        <scheme val="minor"/>
      </rPr>
      <t>R. Huetar Norte</t>
    </r>
  </si>
  <si>
    <t>2021= 11</t>
  </si>
  <si>
    <t>Número de nuevos proyectos estratégicos articulados por el Programa Nacional de Clústeres.</t>
  </si>
  <si>
    <t>2023-2026: 8
2023: 2
2024: 2
2025: 2 
2026: 2</t>
  </si>
  <si>
    <t>2023-2026: 
374.000.000,00 
MTSS: 729-00 Actividades Centrales. Monto 144.000.000,00
MEIC: 215- Actividades Centrales, 219 Digepyme.
Monto: 216.000.000,00
Procomer: Monto: 14.000.000,00</t>
  </si>
  <si>
    <t>MTSS, Despacho Ministerial.
MEIC, Despacho del Viceministro Desarrollo Empresarial y Mejora Regulatoria.
COMEX, Dirección de Inversión y Cooperación.
Procomer, Gerencia de Desarrollo de Exportaciones.</t>
  </si>
  <si>
    <r>
      <t>Desarrollar proyectos estratégicos articulados entre los diferentes actores del ecosistema productivo para el fomento de la productividad y la competitividad de las actividades impulsoras de la economía en todo el territorio nacional, mediante las Iniciativas Clúster</t>
    </r>
    <r>
      <rPr>
        <b/>
        <sz val="10"/>
        <color theme="1"/>
        <rFont val="Calibri"/>
        <family val="2"/>
        <scheme val="minor"/>
      </rPr>
      <t>.</t>
    </r>
  </si>
  <si>
    <t>Riesgos
(Según metodologia para elaborar PND 2023-2026)</t>
  </si>
  <si>
    <t>Lista de documentos de evidencia
(Remitirla a la UPI)</t>
  </si>
  <si>
    <t>2023-2026: 10%
2023: 2%
2024: 37%
2025: 39% 
2026: 41%</t>
  </si>
  <si>
    <t>De acuerdo a lo programado</t>
  </si>
  <si>
    <t>Nueve listas de asistencia de las charlas, cursos y conferencias brindadas durante el primer semestre: 
1. Metrología Científica e Industrial.
2. Instrumentos Ópticos.
3. Metrología e IC.
4. Introducción a la Metrología General.
5. Día Mundial de la Metrología.
6. Estimación de la Incertidumbre de Medición.
7. Metrología de Presión y Flujo.
8. Introducción a la metrología científica.
9. Metrología en Costa Rica.</t>
  </si>
  <si>
    <t>1. Encuesta ajustada para Pymes sector industria.
2. Correo con cuadro de capcitaciones del programa 218.</t>
  </si>
  <si>
    <t>1. Cronograma de verificación de mercados 2024.</t>
  </si>
  <si>
    <t>Con riesgo de incumplimiento</t>
  </si>
  <si>
    <t>Encadenamiento CIDE CENTRAL 1Sem24</t>
  </si>
  <si>
    <t>Encadenamiento CIDE BRUNCA 1Sem24</t>
  </si>
  <si>
    <t>Encadenamiento CIDE PACIFICO CENTRAL 1Sem24</t>
  </si>
  <si>
    <t>Encadenamiento CIDE CHOROTEGA 1Sem24</t>
  </si>
  <si>
    <t>Encadenamiento CIDE HUETAR CARIBE 1Sem24</t>
  </si>
  <si>
    <t>Encadenamiento CIDE HUETAR NORTE 1Sem24</t>
  </si>
  <si>
    <t>Proveedor Estado CIDE CENTRAL 1Sem24</t>
  </si>
  <si>
    <t>Proveedor Estado CIDE BRUNCA 1Sem24</t>
  </si>
  <si>
    <t>Proveedor Estado CIDE PACIFICO CENTRAL 1Sem24</t>
  </si>
  <si>
    <t>Proveedor Estado CIDE CHOROTEGA 1Sem24</t>
  </si>
  <si>
    <t>Proveedor Estado CIDE HUETAR CARIBE 1Sem24</t>
  </si>
  <si>
    <t>Proveedor Estado CIDE HUETAR NORTE 1Sem24</t>
  </si>
  <si>
    <t>La meta está de acuerdo con lo programado, sin embargo, se han identificado los siguientes obstáculos:
a) No contar con empresas proveedoras que respondan a las demandas de las compradores, tanto en productos, como en calidad y precio.
b) Que las empresas compradoras no tengan espacio o políticas diferentes para pymes o emprendedores.
c) Productos poco innovadores y diferenciados en las pymes, de baja competitividad
d) Poca capacidad de apalancamiento financiero para la pyme para invertir en mejoras de sus productos y servicios
e) Encadenamientos débiles por mala gestión de Ventas.
f) Amenazas, productos sustitutos de menor precio procedentes de grandes industrias.</t>
  </si>
  <si>
    <t>MEIC:
El informe del MEIC es INFORME-PNC 300624.</t>
  </si>
  <si>
    <t>La meta va de acuerdo a lo programado y se han realizado las siguientes acciones:
1. Publicación de la Directriz N° 032-MEIC, en La Gaceta N.º 14 del 25 de enero del 2024. 
2. Cumplimiento de la fase de identificación 2024, la cual consistió en la realización del proceso de consulta con 16 organizaciones representantes de los sectores productivos, a quienes se les preguntó cuáles “cuellos de botella” les impiden el crecimiento, y que pudieran ser eliminadas por el Poder Ejecutivo, sin necesidad de emitir o reformar una ley.
3. Cumplimiento de la fase de análisis de todas las propuestas presentadas con las instituciones públicas que serían responsables de su eliminación en este 2024. 
4. Cumplimiento de la fase de definición de los 33 cuellos o trabas. 
5. Inicio de la fase de eliminación de cuellos. 
6. Al primer semestre se reportan 2 cuellos de botella solventados, para julio 2024 hay programados 7 cuellos más por solventar.</t>
  </si>
  <si>
    <t>N/A</t>
  </si>
  <si>
    <t>1. Nota de prensa: Biomédica y ciencias de la vida caminan hacia los ensayos clínicos, la AI y el análisis de datos.
2. Nota sobre información del evento: Evento de alto nivel UE-ALC sobre el Desarrollo Humano Inclusivo y el Acceso Equitativo a los Servicios de Salud.
3. Agenda e invitación del evento: Foro de Innovación “Leading the Path of Care –Health Innovation Summit, Johnson &amp; Johnson, Panamá 2024“.
4. Agenda e invitación del evento: I Mesa de Trabajo de Ciencias de la Vida en el espacio: "Mesa de trabajo, toma de acuerdos y sugerencias a partir del Diálogo".
5. Propuesta en consulta pública: Reglamento para la Autorización Sanitaria de Internamiento de Productos de Interés Sanitario o sus materias primas a establecimientos bajo los Regímenes de Zonas Francas y de Perfeccionamiento Activo.
6. Documento: Asistencia al evento MRO Latin America.
7. Documento: Lista de participantes en Fruit Logistica 2024.
8. Documento: Apoyo al sector de Raíces y Tubérculos Zona Norte.
9. Documento: Presentación del Costa Rica Aerospace Cluster para potencial cliente en Canadá.
10. Documento: Asistencia al evento Aeroespace Queretaro.
11. Documento: Evidencia AEROESPACE Opa Locka Florida.
12. Documento: Estudio de mercado “Análisis del mercado y comportamiento de la Yuca. 
13. Documento: Estudio de mercado “Un análisis de la cadena de valor”.
14. Documento: Sesión de trabajo “Clúster de Dispositivos Médicos para la Consolidación de cargas”.</t>
  </si>
  <si>
    <t>Total año 2024: 26.000.000,00
MEIC= 18 000 000,00
MTSS=  4.500.000,00
Procomer= 3.500.000,00</t>
  </si>
  <si>
    <r>
      <t xml:space="preserve">Ministro Rector: </t>
    </r>
    <r>
      <rPr>
        <sz val="7"/>
        <color theme="0"/>
        <rFont val="HendersonSansW00-BasicLight"/>
      </rPr>
      <t>Francisco Gamboa Soto</t>
    </r>
  </si>
  <si>
    <r>
      <rPr>
        <b/>
        <u/>
        <sz val="7"/>
        <color theme="1"/>
        <rFont val="HendersonSansW00-BasicLight"/>
      </rPr>
      <t>Logro:</t>
    </r>
    <r>
      <rPr>
        <sz val="7"/>
        <color theme="1"/>
        <rFont val="HendersonSansW00-BasicLight"/>
      </rPr>
      <t xml:space="preserve">
-El principal logro ha sido poder compartir y transferir la importancia para el aseguramiento de la calidad de los procesos en el sector productivo a 153 personas en el I semestre del año 2024, mediante 9 cursos y conferencias en el tema de metrología.</t>
    </r>
  </si>
  <si>
    <r>
      <t xml:space="preserve">La meta se encuentra de acuerdo a lo programado en el plan de trabajo; sin embargo, se continúa observando poco interés de participación de las PYME en procesos de consulta, ya que no reconocen los posibles beneficios de las herramientas del Sistema Nacional para la Calidad (SNC).
</t>
    </r>
    <r>
      <rPr>
        <b/>
        <u/>
        <sz val="7"/>
        <color theme="1"/>
        <rFont val="HendersonSansW00-BasicLight"/>
      </rPr>
      <t>Medidas a implementar:</t>
    </r>
    <r>
      <rPr>
        <sz val="7"/>
        <color theme="1"/>
        <rFont val="HendersonSansW00-BasicLight"/>
      </rPr>
      <t xml:space="preserve">
 -Para la verifiación y cumplimiento de la meta, durante el segundo semestre se realizará de nuevo la encuesta sobre el SNC, pero más corta y ajustada, con preguntas más significativas referentes al uso de herramientas, que mide el grado de conocimiento de las pyme del sector industria del SNC.
- Continuar con las capacitaciones para las Pyme del sector industria.</t>
    </r>
  </si>
  <si>
    <r>
      <t xml:space="preserve">La meta se encuentra de acuerdo a lo programado en el plan de trabajo; sin embargo, se identifican los siguientes obstáculos:
-Los productos Pyme no se encuentran en todos los comercios visitados.
-No todos los productos sujetos a reglamentación técnica, y por tanto, a verificaciones de mercado, son elaborados por Pyme nacionales.
-Falta de vehículos institucionales y limitaciones de presupuesto para realizar el trabajo de campo (verificaciones).
</t>
    </r>
    <r>
      <rPr>
        <b/>
        <u/>
        <sz val="7"/>
        <color theme="1"/>
        <rFont val="HendersonSansW00-BasicLight"/>
      </rPr>
      <t>Medidas a implementar:</t>
    </r>
    <r>
      <rPr>
        <sz val="7"/>
        <color theme="1"/>
        <rFont val="HendersonSansW00-BasicLight"/>
      </rPr>
      <t xml:space="preserve">
 -De acuerdo al plan de verifiación de mercado 2024, durante el segundo semestre del año en curso, se realizarán  las verificaciones de embutidos entre otras mercancias que son productos que las PYME del sector industria fabrican y con ello, se planea continuar con la medición  del cumplimiento de las empresas.</t>
    </r>
  </si>
  <si>
    <r>
      <t>AB1. Cantidad de PYMES que concretan negocio de encadenamientos productivos.</t>
    </r>
    <r>
      <rPr>
        <b/>
        <vertAlign val="superscript"/>
        <sz val="7"/>
        <rFont val="HendersonSansW00-BasicLight"/>
      </rPr>
      <t>1/</t>
    </r>
  </si>
  <si>
    <r>
      <rPr>
        <b/>
        <u/>
        <sz val="7"/>
        <rFont val="HendersonSansW00-BasicLight"/>
      </rPr>
      <t>Logros:</t>
    </r>
    <r>
      <rPr>
        <sz val="7"/>
        <rFont val="HendersonSansW00-BasicLight"/>
      </rPr>
      <t xml:space="preserve">
1. Se realizaron 31 encadenamientos productivos en el primer semestre del 2024:
-CIDE Región Central= 3.
-CIDE Región Brunca= 7.
-CIDE Región Pacífico Central= 2.
-CIDE Región Chorotega=7.
-CIDE Región Huetar Caribe= 7.
-CIDE Región Huetrar Norte= 5.
2. El impacto económico de los 31 encadenamientos reportados es de aproximadamente ₡12.780.829,62.</t>
    </r>
  </si>
  <si>
    <r>
      <rPr>
        <b/>
        <u/>
        <sz val="7"/>
        <color theme="1"/>
        <rFont val="HendersonSansW00-BasicLight"/>
      </rPr>
      <t>Logros:</t>
    </r>
    <r>
      <rPr>
        <sz val="7"/>
        <color theme="1"/>
        <rFont val="HendersonSansW00-BasicLight"/>
      </rPr>
      <t xml:space="preserve">
1. La meta está acorde con lo programado, se está realizando un seguimiento de asesoría y acompañamiento con empresas con potencial de encadenamiento y se van acercando a posibles nuevos puntos de venta, haciendo un análisis del producto y en qué lugares es viable su comercialización.
2. El impacto económico de los tres encadenamientos es de ₡365.247,96.</t>
    </r>
  </si>
  <si>
    <r>
      <t>En la región se han efectuado dos espacios de cita de negocios:
1. Restaurante Isla Cocos, se realizaron cita con dos empresas. La empresa tractora hizo una compra a ambas, las cuales suman aproximadamente ₡74.556,00.
2. Super Mercado Compre Bien, se agendaron 7 citas negocios, de las cuales 1 ha recibido seguimiento por parte del Super mercado. 
Apesar de lo anterior, se tienen los siguientes obstáculos: 
1. Realizar labores de otras Direcciones y Departamentos, lo cual limita el tiempo efectivo que se pueda dedicar a las labores de la CIDE y al cumplimiento de metas.
2. Limitado recurso humano.</t>
    </r>
    <r>
      <rPr>
        <b/>
        <u/>
        <sz val="7"/>
        <color theme="1"/>
        <rFont val="HendersonSansW00-BasicLight"/>
      </rPr>
      <t xml:space="preserve">
Riesgo Operativo:</t>
    </r>
    <r>
      <rPr>
        <sz val="7"/>
        <color theme="1"/>
        <rFont val="HendersonSansW00-BasicLight"/>
      </rPr>
      <t xml:space="preserve">
Se cuenta con el 50% del Recurso Humano, con el que se estableció la meta. Se debe dividir el tiempo efectivo entre todas las actividades a las que debe responder la CIDE, incluyendo las colaboraciones solicitadas de otras Direcciones, lo que repercute en la lentitud del alcance de metas, estableciéndose la meta en la categoría "Con Riesgo de Incumplimiento".
</t>
    </r>
    <r>
      <rPr>
        <b/>
        <u/>
        <sz val="7"/>
        <color theme="1"/>
        <rFont val="HendersonSansW00-BasicLight"/>
      </rPr>
      <t>Medidas a aplicar:</t>
    </r>
    <r>
      <rPr>
        <sz val="7"/>
        <color theme="1"/>
        <rFont val="HendersonSansW00-BasicLight"/>
      </rPr>
      <t xml:space="preserve"> 
Para el segundo semestre se tiene previsto dos agendas de Negocios, una con Macrobiótica y 6 PYME y la otra con un Centro Turístico qué escogerá las empresas que le interesan de una lista. Lo cual no asegura que se pueda cumplir con la meta.</t>
    </r>
  </si>
  <si>
    <r>
      <rPr>
        <b/>
        <u/>
        <sz val="7"/>
        <color theme="1"/>
        <rFont val="HendersonSansW00-BasicLight"/>
      </rPr>
      <t>Logros:</t>
    </r>
    <r>
      <rPr>
        <sz val="7"/>
        <color theme="1"/>
        <rFont val="HendersonSansW00-BasicLight"/>
      </rPr>
      <t xml:space="preserve">
1. Empresarios encadenados que han logrado una venta gracias a este esfuerzo, donde los 7 encadenamientos corresponden a un impacto económico de ₡502.719,00.
2. Empresarios acompañados en cierre de brechas como formalización para lograr encadenarse a futuro. 
</t>
    </r>
    <r>
      <rPr>
        <b/>
        <u/>
        <sz val="7"/>
        <color theme="1"/>
        <rFont val="HendersonSansW00-BasicLight"/>
      </rPr>
      <t xml:space="preserve">Obstáculos: </t>
    </r>
    <r>
      <rPr>
        <sz val="7"/>
        <color theme="1"/>
        <rFont val="HendersonSansW00-BasicLight"/>
      </rPr>
      <t xml:space="preserve">
Formalización, falta de recursos para desplazarse a otros cantones y promover el encadenamiento, mercados saturados.</t>
    </r>
  </si>
  <si>
    <r>
      <rPr>
        <b/>
        <u/>
        <sz val="7"/>
        <color theme="1"/>
        <rFont val="HendersonSansW00-BasicLight"/>
      </rPr>
      <t>Logro:</t>
    </r>
    <r>
      <rPr>
        <sz val="7"/>
        <color theme="1"/>
        <rFont val="HendersonSansW00-BasicLight"/>
      </rPr>
      <t xml:space="preserve">
1. El avance de meta del Programa de Encadenamiento Productivo para el cierre del primer semestre, se traduce en un alcance de 64% de la meta, logrando que las PYMEs aumenten su competitividad en el mercado de la Región Caribe. 
2. El impacto económico de los encadenamientos de esta CIDE corresponde a ₡8.360.000,00.</t>
    </r>
  </si>
  <si>
    <r>
      <rPr>
        <b/>
        <u/>
        <sz val="7"/>
        <color theme="1"/>
        <rFont val="HendersonSansW00-BasicLight"/>
      </rPr>
      <t xml:space="preserve">Logro:
</t>
    </r>
    <r>
      <rPr>
        <sz val="7"/>
        <color theme="1"/>
        <rFont val="HendersonSansW00-BasicLight"/>
      </rPr>
      <t>1. El impacto económico de los encadenamientos de esta CIDE corresponde a ₡3.478.306,66.</t>
    </r>
    <r>
      <rPr>
        <b/>
        <u/>
        <sz val="7"/>
        <color theme="1"/>
        <rFont val="HendersonSansW00-BasicLight"/>
      </rPr>
      <t xml:space="preserve">
Obstáculos:</t>
    </r>
    <r>
      <rPr>
        <sz val="7"/>
        <color theme="1"/>
        <rFont val="HendersonSansW00-BasicLight"/>
      </rPr>
      <t xml:space="preserve">
1. Realizar labores de otras Direcciones y Departamentos, lo cual limita el tiempo efectivo que se pueda dedicar a las labores de los CIDE y al cumplimiento de metas.
2. Poco recurso presupuestario para viáticos, lo que limita la realización de giras en la Región donde se detecte una oportunidad de encadenamiento. 
3. Problemas con el Sistema de Información Empresarial Costarricense (SIEC), pues se limita la atención de metas dado que se consume mucho tiempo para la atención de dudas y asesorías a las PYMES y Emprendedores para su registro en el SIEC.
</t>
    </r>
    <r>
      <rPr>
        <b/>
        <u/>
        <sz val="7"/>
        <color theme="1"/>
        <rFont val="HendersonSansW00-BasicLight"/>
      </rPr>
      <t xml:space="preserve">Riesgo operativo: </t>
    </r>
    <r>
      <rPr>
        <sz val="7"/>
        <color theme="1"/>
        <rFont val="HendersonSansW00-BasicLight"/>
      </rPr>
      <t xml:space="preserve">
1. Tiempo efectivo limitado para cumplir con las funciones de la CIDE y el cumplimiento de metas. 
2. Limitado recursos presupuestarios para giras.
</t>
    </r>
    <r>
      <rPr>
        <b/>
        <u/>
        <sz val="7"/>
        <color theme="1"/>
        <rFont val="HendersonSansW00-BasicLight"/>
      </rPr>
      <t xml:space="preserve">Medidas de Mejora: </t>
    </r>
    <r>
      <rPr>
        <sz val="7"/>
        <color theme="1"/>
        <rFont val="HendersonSansW00-BasicLight"/>
      </rPr>
      <t xml:space="preserve">
Medidas de Mejora: 
1. Programar más giras. 
2. Hacer mayores contactos, siempre y cuando no se deba dedicar más del 30% en labores que no sean propias del cumplimiento de la meta.</t>
    </r>
  </si>
  <si>
    <r>
      <rPr>
        <b/>
        <u/>
        <sz val="7"/>
        <color theme="1"/>
        <rFont val="HendersonSansW00-BasicLight"/>
      </rPr>
      <t>Logros:</t>
    </r>
    <r>
      <rPr>
        <sz val="7"/>
        <color theme="1"/>
        <rFont val="HendersonSansW00-BasicLight"/>
      </rPr>
      <t xml:space="preserve">
1. Se realizaron 56 registros de empresas PYMES como proveedoras del Estado en el Sistema de Compras Públicas (SICOP) en el primer semestre del año 2024:
-CIDE Región Central= 8.
-CIDE Región Brunca= 13.
-CIDE Región Pacífico Central= 4.
-CIDE Región Chorotega=13.
-CIDE Región Huetar Caribe= 13.
-CIDE Región Huetrar Norte= 5.</t>
    </r>
  </si>
  <si>
    <r>
      <rPr>
        <b/>
        <u/>
        <sz val="7"/>
        <color theme="1"/>
        <rFont val="HendersonSansW00-BasicLight"/>
      </rPr>
      <t>Obstáculos:</t>
    </r>
    <r>
      <rPr>
        <sz val="7"/>
        <color theme="1"/>
        <rFont val="HendersonSansW00-BasicLight"/>
      </rPr>
      <t xml:space="preserve"> 
1. Realizar labores de otras Direcciones y Departamentos, lo cual limita el tiempo efectivo que se pueda dedicar a las labores de la CIDE y al cumplimiento de metas.
2. Limitado recurso humano.
3. El avance es bajo, se han avanzado en 2 registros y se está trabajando con alrededor de 5 empresas más.
</t>
    </r>
    <r>
      <rPr>
        <b/>
        <u/>
        <sz val="7"/>
        <color theme="1"/>
        <rFont val="HendersonSansW00-BasicLight"/>
      </rPr>
      <t>Riesgo Operativo:</t>
    </r>
    <r>
      <rPr>
        <sz val="7"/>
        <color theme="1"/>
        <rFont val="HendersonSansW00-BasicLight"/>
      </rPr>
      <t xml:space="preserve"> 
1. Se cuenta con el 50% del Recurso Humano, con el que se estableció la meta. 
2. Se debe dividir el tiempo efectivo entre todas las actividades a las que debe responder el CIDE, incluyendo las colaboraciones solicitadas de otras Direcciones, lo que repercute en la lentitud del alcance de metas, estableciéndose la meta en la categoría "Con Riesgo de Incumplimiento".
</t>
    </r>
    <r>
      <rPr>
        <b/>
        <u/>
        <sz val="7"/>
        <color theme="1"/>
        <rFont val="HendersonSansW00-BasicLight"/>
      </rPr>
      <t>Medidas a aplicar:</t>
    </r>
    <r>
      <rPr>
        <sz val="7"/>
        <color theme="1"/>
        <rFont val="HendersonSansW00-BasicLight"/>
      </rPr>
      <t xml:space="preserve">
1. Para el próximo 27 de julio se coordinó una charla con el Colegio de Contadores Privados y la UNED, esto para promover una jornada de Compras Públicas, se cuenta con 20 personas inscritas y se espera con esta actividad poder alcanzar la meta.</t>
    </r>
  </si>
  <si>
    <r>
      <rPr>
        <b/>
        <u/>
        <sz val="7"/>
        <color theme="1"/>
        <rFont val="HendersonSansW00-BasicLight"/>
      </rPr>
      <t>Logros:</t>
    </r>
    <r>
      <rPr>
        <sz val="7"/>
        <color theme="1"/>
        <rFont val="HendersonSansW00-BasicLight"/>
      </rPr>
      <t xml:space="preserve">
1. El cierre de brechas y la formalización son variables fundamentales en este proceso, esto debido a los esfuerzos en capacitación y asesoría con instituciones como Municipalidades, INDER e INA, lo cual ha permitido el avance de las registros reportados,y se evidencia que cada vez más empresas están interesadas en vender al Estado.
</t>
    </r>
    <r>
      <rPr>
        <b/>
        <u/>
        <sz val="7"/>
        <color theme="1"/>
        <rFont val="HendersonSansW00-BasicLight"/>
      </rPr>
      <t>Obstáculos:</t>
    </r>
    <r>
      <rPr>
        <sz val="7"/>
        <color theme="1"/>
        <rFont val="HendersonSansW00-BasicLight"/>
      </rPr>
      <t xml:space="preserve">
1. La morosidad ante la C.C.S.S y falta de firma digital ha imposibilitado que algunas empresas se registren en SICOP, aun cuando les interesa.</t>
    </r>
  </si>
  <si>
    <r>
      <rPr>
        <b/>
        <u/>
        <sz val="7"/>
        <color theme="1"/>
        <rFont val="HendersonSansW00-BasicLight"/>
      </rPr>
      <t>Logros:</t>
    </r>
    <r>
      <rPr>
        <sz val="7"/>
        <color theme="1"/>
        <rFont val="HendersonSansW00-BasicLight"/>
      </rPr>
      <t xml:space="preserve">
Se logró cumplir con la meta establecida en compras públicas, garantizando la eficiencia y diligencia para satisfacer las necesiddades de los empresarios de la Región Huetar Caribe. Esto facilitará que puedan participar activamente en las licitaciones y ofertar al estado, con la finalidad de fortalecer la competiitividad de la empresa, asi como el desarrollo regional. </t>
    </r>
  </si>
  <si>
    <r>
      <rPr>
        <b/>
        <u/>
        <sz val="7"/>
        <color theme="1"/>
        <rFont val="HendersonSansW00-BasicLight"/>
      </rPr>
      <t xml:space="preserve">Obstáculos: </t>
    </r>
    <r>
      <rPr>
        <sz val="7"/>
        <color theme="1"/>
        <rFont val="HendersonSansW00-BasicLight"/>
      </rPr>
      <t xml:space="preserve">
1. Realizar labores de otras Direcciones y Departamentos, lo cual limita el tiempo efectivo que se pueda dedicar a las labores de la CIDE y al cumplimiento de metas.
2. Poco recurso presupuestario para viáticos, lo que limita la realización de giras en la Región donde se detecte una oportunidad de realizar un registro SICOP.
3. La conexión a internet no funciona o el empresario no es muy hábil.
</t>
    </r>
    <r>
      <rPr>
        <b/>
        <u/>
        <sz val="7"/>
        <color theme="1"/>
        <rFont val="HendersonSansW00-BasicLight"/>
      </rPr>
      <t xml:space="preserve">Riesgo operativo: </t>
    </r>
    <r>
      <rPr>
        <sz val="7"/>
        <color theme="1"/>
        <rFont val="HendersonSansW00-BasicLight"/>
      </rPr>
      <t xml:space="preserve">
1. Tiempo efectivo limitado para cumplir con las funciones de la CIDE y el cumplimiento de metas. 
2. Limitado Recursos presupuestarios para giras.
</t>
    </r>
    <r>
      <rPr>
        <b/>
        <u/>
        <sz val="7"/>
        <color theme="1"/>
        <rFont val="HendersonSansW00-BasicLight"/>
      </rPr>
      <t>Medidas de Mejora:</t>
    </r>
    <r>
      <rPr>
        <sz val="7"/>
        <color theme="1"/>
        <rFont val="HendersonSansW00-BasicLight"/>
      </rPr>
      <t xml:space="preserve"> 
1. Promocionar la facilidad de registrar pymes en SICOP. 
2. Promocionar este servicio en Municipalidades e instituciones como el INS, cuyos Agentes de Seguros deben estar registrados en SICOP.
3. Realizar más “Maratones de Registro SICOP” como el realizado el 22 de febrero 2024 en la Municipalidad de Sarapiquí. 
4. Coordinar con las Municipalidades la convocatoria de PYMES interesadas en registrarse a SICOP. 
5. Informar de los requisitos a las PYMES interesadas para que los cumplan. 
6. Establecer fecha de la visita a la Municipalidad y hacer los registros o que queden programados para después, si el tiempo no alcanza. 
7. Se requiere transporte y viáticos.</t>
    </r>
  </si>
  <si>
    <r>
      <rPr>
        <b/>
        <sz val="7"/>
        <color theme="1"/>
        <rFont val="HendersonSansW00-BasicLight"/>
      </rPr>
      <t>MTSS:</t>
    </r>
    <r>
      <rPr>
        <sz val="7"/>
        <color theme="1"/>
        <rFont val="HendersonSansW00-BasicLight"/>
      </rPr>
      <t xml:space="preserve">
En este semestre del año 2024, el MTSS se ha enfocado en apoyar de manera conjunta a la Dirección Nacional de Empleo- Agencia Nacional de Empleo en la implementación de un estudio de demanda ocupacional con el clúster de dispositivos médicos; este se encuentra en proceso y se reportará cuando ya esté listo.</t>
    </r>
  </si>
  <si>
    <r>
      <rPr>
        <b/>
        <vertAlign val="superscript"/>
        <sz val="7"/>
        <color theme="1"/>
        <rFont val="HendersonSansW00-BasicLight"/>
      </rPr>
      <t>1/</t>
    </r>
    <r>
      <rPr>
        <sz val="7"/>
        <color theme="1"/>
        <rFont val="HendersonSansW00-BasicLight"/>
      </rPr>
      <t xml:space="preserve"> Los encadenamientos reportados son todos del primer semestre del año 2024, la recopilación de las fichas de impacto se realiza después de que se establece una relación comercial, por lo que el llenado y firma de las fichas se realiza en fechas posteriores.</t>
    </r>
  </si>
  <si>
    <r>
      <rPr>
        <b/>
        <sz val="7"/>
        <color theme="1"/>
        <rFont val="HendersonSansW00-BasicLight"/>
      </rPr>
      <t>Trámite Bomberos de CR:</t>
    </r>
    <r>
      <rPr>
        <sz val="7"/>
        <color theme="1"/>
        <rFont val="HendersonSansW00-BasicLight"/>
      </rPr>
      <t xml:space="preserve">
11042024-CE matrices Bomberos anexo Informe de eliminación de trabas instituciones.
11042024-CE matrices Bomberos.
24052024-CE cumplimiento prevención a Bomberos.
24052024-CE cumplimiento prevención Bomberos anexo CBCR-013695-2024-DGB-00461.
24052024-CE prevención a Bomberos.
</t>
    </r>
    <r>
      <rPr>
        <b/>
        <sz val="7"/>
        <color theme="1"/>
        <rFont val="HendersonSansW00-BasicLight"/>
      </rPr>
      <t>Trámite Procomer:</t>
    </r>
    <r>
      <rPr>
        <sz val="7"/>
        <color theme="1"/>
        <rFont val="HendersonSansW00-BasicLight"/>
      </rPr>
      <t xml:space="preserve">
30052024-CE cumplimiento prevención a PROCOMER.
30052024-CE cumplimiento prevención PROCOMER anexo 1.
30052024-CE cumplimiento prevención PROCOMER anexo 2.a.
30052024-CE cumplimiento prevención PROCOMER anexo 2.
30052024-CE cumplimiento prevención PROCOMER anexo 3.
30052024-CE prevención a PROCOMER.
30052024-CE remisión informe de eliminación PROCOMER anexo GG-EXT-108-2024.
30052024-CE remisión informe de eliminación PROCOMER anexo Informe de eliminación de trabas instituciones.
30052024-CE remisión informe de eliminación PROCOMER.</t>
    </r>
  </si>
  <si>
    <r>
      <rPr>
        <b/>
        <sz val="7"/>
        <color theme="1"/>
        <rFont val="HendersonSansW00-BasicLight"/>
      </rPr>
      <t>MEIC:</t>
    </r>
    <r>
      <rPr>
        <sz val="7"/>
        <color theme="1"/>
        <rFont val="HendersonSansW00-BasicLight"/>
      </rPr>
      <t xml:space="preserve">
1. Macroproceso del Programa Nacional de Clúster (MEIC).
2. Municipalidades disruptivas (MEIC- IFAM).
3. Apoyo a la calificación como iniciativa Clúster Cadena de Valor Apícola (MEIC).
4. Apoyo a Hidrógeno Verde (MEIC).</t>
    </r>
  </si>
  <si>
    <t>Notas</t>
  </si>
  <si>
    <r>
      <rPr>
        <b/>
        <u/>
        <sz val="7"/>
        <color theme="1"/>
        <rFont val="HendersonSansW00-BasicLight"/>
      </rPr>
      <t>Nota N° 1:</t>
    </r>
    <r>
      <rPr>
        <b/>
        <sz val="7"/>
        <color theme="1"/>
        <rFont val="HendersonSansW00-BasicLight"/>
      </rPr>
      <t xml:space="preserve">
1. Proyecto del Global Life Center Hub</t>
    </r>
    <r>
      <rPr>
        <sz val="7"/>
        <color theme="1"/>
        <rFont val="HendersonSansW00-BasicLight"/>
      </rPr>
      <t xml:space="preserve">
Se han implementado iniciativas a corto, mediano y largo plazo dirigidas a fomentar el avance de la investigación clínica en el país como parte de la estrategia de atracción de Inversión Extranjera Directa (IED), con un enfoque particular en los clústeres relacionados con las ciencias de la vida. La coordinación de estas acciones ha sido coordinada por COMEX, que ha facilitado la colaboración entre el sector privado, el Ministerio de Salud (MINSA), la Caja Costarricense de Seguro Social (CCSS) y el Ministerio de Ciencia, Innovación, Tecnología y Telecomunicaciones (MICITT).
Dentro de las acciones implementadas en esta materia, se ha trabajado en fomentar la educación sobre la promoción de estudios clínicos en nuestro país. Esto ha incluido la participación en seminarios, talleres y conferencias dirigidos a empresas, profesionales, investigadores, estudiantes y la comunidad en general, lo que ha permitido se destaque la importancia de la investigación clínica en el avance de la medicina y el bienestar de la sociedad. Mediante estas iniciativas, se busca aumentar la conciencia y el conocimiento sobre los estudios clínicos, incentivando así su participación y contribuyendo al desarrollo de una cultura de investigación en el ámbito biomédico. Además, se busca posicionar a Costa Rica como un país atractivo para invertir en el campo de ciencias de la salud y el bienestar y así, avanzar en el tema con una visión integral y convertir a la investigación biomédica en un impulsor clave de la reactivación económica del país.</t>
    </r>
  </si>
  <si>
    <r>
      <rPr>
        <b/>
        <u/>
        <sz val="7"/>
        <color theme="1"/>
        <rFont val="HendersonSansW00-BasicLight"/>
      </rPr>
      <t xml:space="preserve">Nota 1a:
</t>
    </r>
    <r>
      <rPr>
        <b/>
        <sz val="7"/>
        <color theme="1"/>
        <rFont val="HendersonSansW00-BasicLight"/>
      </rPr>
      <t xml:space="preserve">
1.1. Participación en actividades nacionales e internacionales. Para el primer semestre de 2024 se cuenta con la participación en cuatro actividades que promueven el conocimiento sobre la importancia de los estudios clínicos: </t>
    </r>
    <r>
      <rPr>
        <sz val="7"/>
        <color theme="1"/>
        <rFont val="HendersonSansW00-BasicLight"/>
      </rPr>
      <t xml:space="preserve">
• COMEX participó en el segundo Congreso de Ciencias de la Vida e Ingeniería Biomédica, organizado por la Universidad Latinoamérica de Ciencia y Tecnología (ULACIT), llevado a cabo el 13 de marzo, aquí se exploró cómo la ingeniería biomédica y las ciencias de la vida se complementan para mejorar la salud y la atención médica. Expertos nacionales e internacionales hablaron de las últimas tendencias y oportunidades a nivel mundial en este sector y cómo nuestro país puede tomar ventaja en esta industria.
• COMEX coordinó la participación del MINSA y de la CCSS en el Evento de Alto Nivel EU-LAC sobre Desarrollo Humano Inclusivo y Acceso Equitativo a Productos de Salud, bajo el marco del Global Gateway con la Unión Europea, llevado a cabo el 21 y 22 de marzo en Bruselas, Bélgica. En el evento participó el sector farmacéutico, sector privado y expertos. Además, se impulsaron alianzas público-privadas en un diálogo birregional sobre el tema, con una mezcla entre los ámbitos regulatorio, empresarial, inversión y social. 
• COMEX participó en el Foro de Innovación “Leading the Path of Care –Health Innovation Summit, Johnson &amp; Johnson, Panamá 2024–“, llevado a cabo el 05 y 06 de abril, y cuyo objetivo fue inspirar a los participantes para que comprendan y abracen la innovación, generando al mismo tiempo objetivos tangibles sobre cómo pueden integrarse en un sistema sanitario cada vez más complejo, manteniendo en el centro los beneficios para los pacientes.
• COMEX participó en la I Mesa de Trabajo de Ciencias de la Vida en el espacio: "Mesa de trabajo, toma de acuerdos y sugerencias a partir del Diálogo", el cual se llevó a cabo el 23 de abril en el Salón de Expresidentes y Expresidenta de la República, en la Asamblea Legislativa. El objetivo de la Mesa fue propiciar un espacio de reflexión con respecto a los retos, oportunidades y desafíos de la industria de ciencias de la vida en el país.</t>
    </r>
  </si>
  <si>
    <r>
      <rPr>
        <b/>
        <u/>
        <sz val="7"/>
        <color theme="1"/>
        <rFont val="HendersonSansW00-BasicLight"/>
      </rPr>
      <t>Nota 1b:</t>
    </r>
    <r>
      <rPr>
        <b/>
        <sz val="7"/>
        <color theme="1"/>
        <rFont val="HendersonSansW00-BasicLight"/>
      </rPr>
      <t xml:space="preserve">
1.2. Simplificación de procesos</t>
    </r>
    <r>
      <rPr>
        <sz val="7"/>
        <color theme="1"/>
        <rFont val="HendersonSansW00-BasicLight"/>
      </rPr>
      <t xml:space="preserve">
Para el impulso de la investigación clínica en el país, otro eje de trabajo ha sido la simplificación de trámites. En este eje, COMEX de la mano con PROCOMER y el MINSA, trabajan en la elaboración del Reglamento que exime a los Productos de Interés Sanitario -utilizados como insumos en empresas bajo regímenes especiales de Zonas Francas y Perfeccionamiento Activo- de contar con registros sanitarios previos a su internamiento.
Esta propuesta pretende simplificar los trámites para aquellas empresas que requieran de productos de interés sanitario en sus procesos productivos, de transformación y de servicio de logística integral (SEL), por parte de las empresas beneficiarias de dichos Regímenes incluidas aquellas del ecosistema de Ciencias de la Vida, sin la necesidad de contar con registros sanitarios o notificación. Actualmente se encuentra en consulta pública mediante la página del Sistema de Control Previo del MEIC para atención de observaciones de los actores interesados.  
Es importante aclarar que el internamiento de productos de interés sanitario o sus materias primas, que realizan las empresas beneficiarias del Régimen de Zonas Francas o del Régimen de Perfeccionamiento Activo, sus productos o mercancías están destinados para la reexportación o exportación, es decir, no para su comercialización, uso o consumo en el territorio aduanero nacional, por lo que no es exigible el requisito del registro sanitario para este tipo de operaciones.
Esto se plantea como una solución integral y eficaz a la limitación de recurso humano con la que cuenta el MINSA para la revisión de los registros sanitarios. El propósito es reducir los tiempos de revisión y autorización de registros sanitarios para productos de interés sanitario utilizados por toda la industria en general, sin menoscabar la rigurosidad y la responsabilidad regulatoria del MINSA como autoridad en la materia.</t>
    </r>
  </si>
  <si>
    <r>
      <rPr>
        <b/>
        <u/>
        <sz val="7"/>
        <color theme="1"/>
        <rFont val="HendersonSansW00-BasicLight"/>
      </rPr>
      <t>Nota 2:</t>
    </r>
    <r>
      <rPr>
        <b/>
        <sz val="7"/>
        <color theme="1"/>
        <rFont val="HendersonSansW00-BasicLight"/>
      </rPr>
      <t xml:space="preserve">
2. Proyecto sobre promoción e impulso de la competitividad para dispositivos médicos
</t>
    </r>
    <r>
      <rPr>
        <sz val="7"/>
        <color theme="1"/>
        <rFont val="HendersonSansW00-BasicLight"/>
      </rPr>
      <t xml:space="preserve">
Para este proyecto y de forma coordinada, COMEX participa en iniciativas que promueven condiciones de mejora de la competitividad del sector de dispositivos médicos en el país. De manera que para el primer semestre de 2024 se cuenta con la participación en una actividad en el tema: 
• COMEX participó el 11 y 12 de marzo en la reunión del pilar comercial de la iniciativa Alianza para el Desarrollo en Democracia en República Dominicana, donde los países que conforman esta iniciativa a través de dos subgrupos de trabajo, aprobaron dos planes de trabajo de los Grupos de Dispositivos Médicos y sector Farmacéuticos, los cuales incorporaron como temas principales, la mejora regulatoria, simplificación de procesos y la búsqueda de oportunidades de formación y creación de capacidades para estos dos sectores. 
Bajo el mismo objetivo de impulsar la competitividad para el sector de dispositivos médicos, PROCOMER ha realizado las siguientes acciones:
• 6-8 de febrero: PROCOMER participó en la Feria MD&amp;M 2024 con una delegación conformada por 12 empresas exportadoras y tres parques de Zona Franca. Esta participación estuvo dirigida a empresas del sector que poseen capacidades en manufactura de partes metálicas y plásticas de precisión, moldeo plástico, servicios de ensamble en cuartos limpios, materiales de empaque y consultoría.
• La feria contó con la presencia de más de 1.400 expositores, incluyendo proveedores y casas matrices. Entre los beneficios que ofreció a los empresarios se destacan la posibilidad de agendar reuniones con potenciales compradores, acercamientos con responsables de proyectos y tomadores de decisiones con proyectos reales en curso o por desarrollar a corto plazo, y la oportunidad de participar en actividades de networking.
• Durante el evento se llevaron a cabo diversas actividades. En primer lugar, se organizaron citas de negocios con el propósito de promover la oferta exportable y fomentar la inversión extranjera directa. Además, se realizó un exhaustivo recorrido por la feria, que albergó a más de 1400 expositores, brindando así la posibilidad de explorar nuevas oportunidades y establecer contactos estratégicos. Asimismo, se llevaron a cabo sesiones de networking que facilitaron el intercambio de ideas y la creación de alianzas comerciales. La participación en charlas y conferencias especializadas permitió a los asistentes mantenerse al tanto de las últimas tendencias del sector y compartir conocimientos con otros profesionales de la industria.
• 31 de mayo: Se brindó apoyo a las empresas del Clúster de Dispositivos Médicos por medio de la sesión de trabajo para el proyecto de Consolidación de carga y de resinas, así como la presentación de datos macroeconómicos. Se realizó el seguimiento con operadores logísticos quienes tuvieron esta sesión de trabajo con empresas del Clúster. Los apoyos continúan para el segundo semestre de 2024.</t>
    </r>
  </si>
  <si>
    <r>
      <rPr>
        <b/>
        <u/>
        <sz val="7"/>
        <rFont val="HendersonSansW00-BasicLight"/>
      </rPr>
      <t>Nota 3a:</t>
    </r>
    <r>
      <rPr>
        <b/>
        <sz val="7"/>
        <rFont val="HendersonSansW00-BasicLight"/>
      </rPr>
      <t xml:space="preserve">
3. Proyecto sobre apoyo al sector de Raíces y Tubérculos Zona Norte
</t>
    </r>
    <r>
      <rPr>
        <sz val="7"/>
        <rFont val="HendersonSansW00-BasicLight"/>
      </rPr>
      <t xml:space="preserve">
Se realizaron las siguientes acciones para las empresas participantes en el clúster: 
• 7-9 de febrero: Se brindó apoyo a las empresas del clúster mediante su participación en la Feria Fruit Logística, la cual se llevó a cabo en Berlín, Alemania. 
• 12 de marzo: Se organizó una sesión en colaboración con la Cámara de Exportadores de Raíces y Tubérculos (CERyT), PROCOMER y la Universidad de Costa Rica, centrada en diversos temas relacionados con raíces y tubérculos para abordar durante el año en curso. Entre los temas tratados se incluyeron: postcosecha (productos para prolongar la vida útil), censo agrícola, certificación libre de pesticidas, semillas, paquete tecnológico y promoción internacional. 
• 13 de junio: Se realizó una reunión entre Universidad Técnica Nacional (UTN), el Instituto Nacional de Aprendizaje (INA), el Tecnológico de Costa Rica (TEC) y PROCOMER. Dicha reunión abarcó temas relacionados con i) al aprovechamiento de desechos de piña y yuca para subproductos: algunos productos ya desarrollados por estudiantes del TEC de Santa Clara; y ii) altos costos energéticos de las empresas para trabajar algunos subproductos, principalmente en yuca y otros tubérculos. En dicha reunión se señaló que el TEC posee herramientas como hornos solares para secado de productos que se pueden probar en las empresas.
Adicional a los esfuerzos antes señalados, se está trabajando en organizar un evento al final del año para la exposición de proyectos de estudiantes del TEC y la UTN donde se muestren productos que puedan tener potencial en el mercado nacional e internacional; actividad en la cual PROCOMER participaría con la desarrolladora de negocios de creación de la Región Huetar Norte. 
19 de junio:  Se realizó una reunión entre la UTN, el TEC, la CERyT, la Cámara de Piñeros Unidos y PROCOMER. Como resultado de dicha sesión se está coordinando una nueva reunión con  la participación de técnicos del Programa Descubre para ver con la Cámara de Piñeros Unidos temas de interés para sector de piña como lo son: i) la generación de ingredientes activos a base de extractos de plantas, que puedan ser usados como sustituto a las aplicaciones de agroquímicos, ii) utilización de biomasa de la industria agrícola en generación de biomateriales para la misma industria (gas, electricidad, plastiflechas, flejes, cajas, etc). Además, se establece la necesidad de desarrollar una semilla limpia de yuca con menos enfermedades. 
En colaboración a este tema, el Instituto Nacional de Innovación y Transferencia en Tecnología Agropecuaria (INTA) está trabajando a través de los laboratorios del ETAI (Escuela Técnico Agrícola Industrial), con plantas tipo Valencia y esperan poder ver la cosecha cerca de los 9 meses para conocer los rendimientos y elaborar el plan de manejo del cultivo.
</t>
    </r>
  </si>
  <si>
    <r>
      <rPr>
        <b/>
        <u/>
        <sz val="7"/>
        <rFont val="HendersonSansW00-BasicLight"/>
      </rPr>
      <t>Nota 3b:</t>
    </r>
    <r>
      <rPr>
        <sz val="7"/>
        <rFont val="HendersonSansW00-BasicLight"/>
      </rPr>
      <t xml:space="preserve">
Por otro lado, se dio la propuesta de auditorías gratuitas por parte de la Cooperativa de Electrificación Rural de San Carlos (COOPELESCA) a empresas agrícolas para ver consumo eléctrico, con el objetivo de hacer planes de mejora y reducción de consumo, encaminadas a la obtención de ISO 50001.
• 27 de junio: Se presentó el estudio de mercado realizado por PROCOMER sobre la conducta del consumidor en Estados Unidos y Europa con el fin de poder realizar una campaña de promoción del producto. El estudio llamado “Análisis del mercado y comportamiento de la Yuca", presenta temas como el contexto internacional de producción de este tubérculo, los principales países productores, exportadores e importadores, países con potencial de compra para la yuca costarricense, características del consumidor, además de temas relacionados con el consumo de subproductos de yuca en Estados Unidos y la Unión Europea. El estudio finaliza con algunas consideraciones finales para el exportador.  
Además, se presenta el Estudio de Mercado realizado por PROCOMER denominado “Cadena de valor de la yuca y sus subproductos”, el mismo detalla estadísticas de las producción costarricense de yuca, los rendimientos para América Latina, así como los principales actores y procesos del cultivo de este producto en Costa Rica, aspectos de la cadena de valor como lo son la materia prima, la mano de obra y el empaque, lo que permite al productor y exportador tener un mejor criterio para la toma de decisiones.
</t>
    </r>
  </si>
  <si>
    <r>
      <rPr>
        <b/>
        <sz val="7"/>
        <color theme="1"/>
        <rFont val="HendersonSansW00-BasicLight"/>
      </rPr>
      <t xml:space="preserve">
</t>
    </r>
    <r>
      <rPr>
        <b/>
        <u/>
        <sz val="7"/>
        <color theme="1"/>
        <rFont val="HendersonSansW00-BasicLight"/>
      </rPr>
      <t>Nota 4:</t>
    </r>
    <r>
      <rPr>
        <b/>
        <sz val="7"/>
        <color theme="1"/>
        <rFont val="HendersonSansW00-BasicLight"/>
      </rPr>
      <t xml:space="preserve">
4. Proyecto sobre acciones de fortalecimiento para el sector Aeroespacial</t>
    </r>
    <r>
      <rPr>
        <sz val="7"/>
        <color theme="1"/>
        <rFont val="HendersonSansW00-BasicLight"/>
      </rPr>
      <t xml:space="preserve">
Se realizaron las siguientes acciones para las empresas participantes en el clúster: 
• 14-15 de febrero: Se participó en el evento Maintenance Repair Operations (MRO) Latin America. Durante este evento, se presentó al Clúster Aeroespacial de Costa Rica (CRAC) mediante la exhibición de un tabletop display para destacar la oferta del sector aeroespacial del país. Además, se organizó una activación cultural que incluyó música calipso y degustación de comida costarricense durante el cóctel de networking, en colaboración con la Cooperativa Autogestionaria de Servicios Aeroindustriales (COOPESA). El evento contó con la presencia de más de 450 profesionales de la industria, entre ellos representantes de empresas destacadas como Embraer, Boeing, Lufthansa y otras aerolíneas importantes. Entre las empresas participantes se encontraban Grupo Mitah Escazú, GJ Cargo, Aerocalidad y COOPESA.
• 21-22 de febrero: Se participó en Aerospace Meetings Querétaro en el Centro de Congresos de Querétaro en México, junto con el CRAC. Durante el evento se programaron 20 reuniones de negocios coordinando citas con empresas destacadas como Airbus, Skymart, EATON, Ametek y GE Aerospace. Esta participación generó la oportunidad de incluir a Camtronics, TicoElectronics y Zollner en un programa piloto de desarrollo de proveedores para Airbus.
• Se realizó una presentación del país y del CRAC a la empresa canadiense Bombardier en enero de 2024. El espacio fue coorganizado junto con la Gerencia de Inversión de PROCOMER.
• Se participó en el evento Opa Locka Florida, el cual se constituye como una feria regional del sector aeroespacial que se realiza de manera anual. La Oficina de Promoción Comercial Miami se hizo presente con el objetivo de brindar recomendaciones para que en el futuro próximo las empresas costarricenses puedan participar de manera activa. Esta actividad reunió a propietarios, operadores, fabricantes, clientes y otro personal esencial de la industria aeroespacial. El evento aglutinó a más de 150 expositores de la industria.</t>
    </r>
  </si>
  <si>
    <r>
      <rPr>
        <b/>
        <sz val="7"/>
        <color theme="1"/>
        <rFont val="HendersonSansW00-BasicLight"/>
      </rPr>
      <t>Comex/Procomer:</t>
    </r>
    <r>
      <rPr>
        <sz val="7"/>
        <color theme="1"/>
        <rFont val="HendersonSansW00-BasicLight"/>
      </rPr>
      <t xml:space="preserve">
A continuación, se mencionan los nombres de los proyectos articulados al 30 de junio de 2024:
1. Proyecto del Global Life Center Hub (Notas 1, 1a y 1b).
2. Proyecto sobre promoción e impulso de la competitividad para dispositivos médicos (Nota 2).
3. Proyecto sobre apoyo al sector de Raíces y Tubérculos Zona Norte (Notas 3a y 3b).
4. Proyecto sobre acciones de fortalecimiento para el sector Aeroespacial (Nota 4).
</t>
    </r>
    <r>
      <rPr>
        <b/>
        <sz val="7"/>
        <color theme="1"/>
        <rFont val="HendersonSansW00-BasicLight"/>
      </rPr>
      <t>Factores que contribuyen al avance trimestral de las metas superiores al 125%:</t>
    </r>
    <r>
      <rPr>
        <sz val="7"/>
        <color theme="1"/>
        <rFont val="HendersonSansW00-BasicLight"/>
      </rPr>
      <t xml:space="preserve">
Durante el período mencionado, se llevó a cabo una colaboración coordinada entre el Ministerio de Economía, Industria y Comercio (MEIC), el Ministerio de Trabajo y Seguridad Social (MTSS), el Ministerio de Comercio Exterior (COMEX) y la Promotora del Comercio Exterior de Costa Rica (PROCOMER) con el fin de desarrollar el plan de trabajo del Plan Nacional de Clústeres (PNC). 
En este proceso, se diseñó un macroproceso que delineó la secuencia de actividades relacionadas con la gestión estratégica, implementación, apoyo y monitoreo de la formación y consolidación de las iniciativas clústeres del país, así como la estructura de gobernanza para abordar de manera oportuna las necesidades de los distintos clústeres. Esta colaboración interna permitió capitalizar las capacidades de las cuatro instituciones involucradas en este objetivo, proporcionar una atención eficaz y priorizada a las necesidades de los clústeres, y optimizar el uso de los recursos disponibles.</t>
    </r>
  </si>
  <si>
    <r>
      <rPr>
        <b/>
        <u/>
        <sz val="7"/>
        <rFont val="HendersonSansW00-BasicLight"/>
      </rPr>
      <t xml:space="preserve">Logros: 
</t>
    </r>
    <r>
      <rPr>
        <sz val="7"/>
        <rFont val="HendersonSansW00-BasicLight"/>
      </rPr>
      <t xml:space="preserve">Se ha realizado el registro de 13 empresas en SICOP, cumpliendo con lo programado; sin embargo, se han identificado algunos obstáculos que pueden impedir futuros registros de PYME como proveedoras del Estado.
</t>
    </r>
    <r>
      <rPr>
        <b/>
        <u/>
        <sz val="7"/>
        <rFont val="HendersonSansW00-BasicLight"/>
      </rPr>
      <t>Obstáculos:</t>
    </r>
    <r>
      <rPr>
        <sz val="7"/>
        <rFont val="HendersonSansW00-BasicLight"/>
      </rPr>
      <t xml:space="preserve">
1. Falta de capacidad productiva y financiera de las pymes para atender las demandas institucionales.
2. Falta de formalidad de las pymes de no contar con el registro como patrono o trabajador independiente ante la Caja Costarricense de Seguro Social y/o como contribuyente ante el Ministerio de Hacienda, o presentar una situación de morosidad ante esas instancias; así como la carencia de firma digital del representante legal de las pymes.</t>
    </r>
  </si>
  <si>
    <r>
      <rPr>
        <b/>
        <u/>
        <sz val="7"/>
        <color theme="1"/>
        <rFont val="HendersonSansW00-BasicLight"/>
      </rPr>
      <t xml:space="preserve">Logro:
</t>
    </r>
    <r>
      <rPr>
        <sz val="7"/>
        <color theme="1"/>
        <rFont val="HendersonSansW00-BasicLight"/>
      </rPr>
      <t>1. Aumento del número de proveedoras del Estado en 8 PYME para el primer semestre del año 2024.
2. Mejorar la transparencia en la oferta de bienes y servicios por parte del Estado.
3. Generar autoconfianza en el empresario, esto debido al acompañamiento, asesoría y capacitación en temas relacionados con Compras Públicas.</t>
    </r>
    <r>
      <rPr>
        <b/>
        <u/>
        <sz val="7"/>
        <color theme="1"/>
        <rFont val="HendersonSansW00-BasicLight"/>
      </rPr>
      <t xml:space="preserve">
Factores que contribuyeron a que el avance sea superior al 125%:</t>
    </r>
    <r>
      <rPr>
        <sz val="7"/>
        <color theme="1"/>
        <rFont val="HendersonSansW00-BasicLight"/>
      </rPr>
      <t xml:space="preserve">
1. Meta sobrepasada con el incentivo a las empresas para que sean proveedoras del estado; esto mediante las charlas, capacitaciones y asesorías utilizando aliados estratégicos como el Centro Empresarial de Cartago.</t>
    </r>
  </si>
  <si>
    <t>Estimación Presupuestaria del Año 2024 en colones ¢, fuente de financiamiento y programa presupuestario
(completar el cuadro estimación de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</si>
</sst>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3"/>
      <color theme="1" tint="0.24994659260841701"/>
      <name val="Calibri Light"/>
      <family val="2"/>
      <scheme val="major"/>
    </font>
    <font>
      <b/>
      <sz val="11"/>
      <color theme="0"/>
      <name val="HendersonSansW00-BasicLight"/>
    </font>
    <font>
      <sz val="11"/>
      <color theme="0"/>
      <name val="HendersonSansW00-BasicLight"/>
    </font>
    <font>
      <sz val="11"/>
      <color theme="1"/>
      <name val="HendersonSansW00-BasicLight"/>
    </font>
    <font>
      <b/>
      <sz val="11"/>
      <color theme="1"/>
      <name val="HendersonSansW00-BasicLight"/>
    </font>
    <font>
      <b/>
      <u/>
      <sz val="11"/>
      <color theme="1"/>
      <name val="HendersonSansW00-BasicLight"/>
    </font>
    <font>
      <u/>
      <sz val="11"/>
      <color theme="1"/>
      <name val="HendersonSansW00-BasicLight"/>
    </font>
    <font>
      <sz val="11"/>
      <color theme="1"/>
      <name val="Calibri"/>
      <family val="2"/>
      <scheme val="minor"/>
    </font>
    <font>
      <b/>
      <sz val="10"/>
      <color rgb="FF000000"/>
      <name val="Arial Narrow"/>
      <family val="2"/>
    </font>
    <font>
      <sz val="10"/>
      <color theme="1"/>
      <name val="Calibri"/>
      <family val="2"/>
      <scheme val="minor"/>
    </font>
    <font>
      <b/>
      <sz val="10"/>
      <color rgb="FF0070C0"/>
      <name val="Calibri"/>
      <family val="2"/>
      <scheme val="minor"/>
    </font>
    <font>
      <b/>
      <sz val="10"/>
      <color theme="1"/>
      <name val="Calibri"/>
      <family val="2"/>
      <scheme val="minor"/>
    </font>
    <font>
      <sz val="12"/>
      <color theme="1"/>
      <name val="Calibri"/>
      <family val="2"/>
      <scheme val="minor"/>
    </font>
    <font>
      <sz val="10"/>
      <color rgb="FFFF0000"/>
      <name val="Calibri"/>
      <family val="2"/>
      <scheme val="minor"/>
    </font>
    <font>
      <b/>
      <sz val="14"/>
      <color theme="2"/>
      <name val="HendersonSansW00-BasicLight"/>
    </font>
    <font>
      <b/>
      <sz val="7"/>
      <color theme="0"/>
      <name val="HendersonSansW00-BasicLight"/>
    </font>
    <font>
      <sz val="7"/>
      <color theme="1"/>
      <name val="HendersonSansW00-BasicLight"/>
    </font>
    <font>
      <sz val="7"/>
      <color theme="0"/>
      <name val="HendersonSansW00-BasicLight"/>
    </font>
    <font>
      <b/>
      <sz val="7"/>
      <color rgb="FFFFFFFF"/>
      <name val="HendersonSansW00-BasicLight"/>
    </font>
    <font>
      <sz val="7"/>
      <name val="HendersonSansW00-BasicLight"/>
    </font>
    <font>
      <b/>
      <u/>
      <sz val="7"/>
      <color theme="1"/>
      <name val="HendersonSansW00-BasicLight"/>
    </font>
    <font>
      <b/>
      <vertAlign val="superscript"/>
      <sz val="7"/>
      <name val="HendersonSansW00-BasicLight"/>
    </font>
    <font>
      <b/>
      <u/>
      <sz val="7"/>
      <name val="HendersonSansW00-BasicLight"/>
    </font>
    <font>
      <b/>
      <sz val="7"/>
      <color theme="1"/>
      <name val="HendersonSansW00-BasicLight"/>
    </font>
    <font>
      <b/>
      <vertAlign val="superscript"/>
      <sz val="7"/>
      <color theme="1"/>
      <name val="HendersonSansW00-BasicLight"/>
    </font>
    <font>
      <b/>
      <sz val="7"/>
      <name val="HendersonSansW00-BasicLight"/>
    </font>
  </fonts>
  <fills count="15">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DD780E"/>
        <bgColor indexed="64"/>
      </patternFill>
    </fill>
    <fill>
      <patternFill patternType="solid">
        <fgColor theme="2" tint="-0.249977111117893"/>
        <bgColor indexed="64"/>
      </patternFill>
    </fill>
    <fill>
      <patternFill patternType="solid">
        <fgColor theme="8" tint="-0.499984740745262"/>
        <bgColor indexed="64"/>
      </patternFill>
    </fill>
    <fill>
      <patternFill patternType="solid">
        <fgColor rgb="FF92D050"/>
        <bgColor indexed="64"/>
      </patternFill>
    </fill>
    <fill>
      <patternFill patternType="solid">
        <fgColor rgb="FFFFC000"/>
        <bgColor indexed="64"/>
      </patternFill>
    </fill>
  </fills>
  <borders count="29">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diagonal/>
    </border>
    <border>
      <left/>
      <right/>
      <top/>
      <bottom style="thick">
        <color theme="0"/>
      </bottom>
      <diagonal/>
    </border>
    <border>
      <left/>
      <right style="thick">
        <color theme="0"/>
      </right>
      <top style="thick">
        <color theme="0"/>
      </top>
      <bottom/>
      <diagonal/>
    </border>
    <border>
      <left/>
      <right/>
      <top style="thick">
        <color theme="0"/>
      </top>
      <bottom/>
      <diagonal/>
    </border>
    <border>
      <left style="thick">
        <color rgb="FFFFFFFF"/>
      </left>
      <right style="thick">
        <color rgb="FFFFFFFF"/>
      </right>
      <top style="thick">
        <color rgb="FFFFFFFF"/>
      </top>
      <bottom/>
      <diagonal/>
    </border>
    <border>
      <left/>
      <right style="thick">
        <color rgb="FFFFFFFF"/>
      </right>
      <top style="thick">
        <color rgb="FFFFFFFF"/>
      </top>
      <bottom/>
      <diagonal/>
    </border>
    <border>
      <left style="thick">
        <color rgb="FFFFFFFF"/>
      </left>
      <right/>
      <top style="thick">
        <color rgb="FFFFFFFF"/>
      </top>
      <bottom/>
      <diagonal/>
    </border>
    <border>
      <left style="thick">
        <color theme="0"/>
      </left>
      <right/>
      <top style="thick">
        <color theme="0"/>
      </top>
      <bottom/>
      <diagonal/>
    </border>
    <border>
      <left style="thick">
        <color theme="0"/>
      </left>
      <right/>
      <top/>
      <bottom/>
      <diagonal/>
    </border>
  </borders>
  <cellStyleXfs count="3">
    <xf numFmtId="0" fontId="0" fillId="0" borderId="0"/>
    <xf numFmtId="0" fontId="1" fillId="0" borderId="0" applyFill="0" applyBorder="0" applyProtection="0">
      <alignment horizontal="left"/>
    </xf>
    <xf numFmtId="9" fontId="8" fillId="0" borderId="0" applyFont="0" applyFill="0" applyBorder="0" applyAlignment="0" applyProtection="0"/>
  </cellStyleXfs>
  <cellXfs count="117">
    <xf numFmtId="0" fontId="0" fillId="0" borderId="0" xfId="0"/>
    <xf numFmtId="0" fontId="0" fillId="0" borderId="0" xfId="0" applyAlignment="1">
      <alignment wrapText="1"/>
    </xf>
    <xf numFmtId="0" fontId="4" fillId="0" borderId="8" xfId="0" applyFont="1" applyBorder="1" applyAlignment="1">
      <alignment horizontal="justify" vertical="center"/>
    </xf>
    <xf numFmtId="0" fontId="9" fillId="10" borderId="24" xfId="0" applyFont="1" applyFill="1" applyBorder="1" applyAlignment="1">
      <alignment horizontal="center" vertical="center" wrapText="1"/>
    </xf>
    <xf numFmtId="0" fontId="9" fillId="10" borderId="24" xfId="0" applyFont="1" applyFill="1" applyBorder="1" applyAlignment="1">
      <alignment horizontal="center" vertical="center"/>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10" fillId="0" borderId="0" xfId="0" applyFont="1"/>
    <xf numFmtId="0" fontId="10" fillId="8" borderId="23" xfId="0" applyFont="1" applyFill="1" applyBorder="1" applyAlignment="1">
      <alignment wrapText="1"/>
    </xf>
    <xf numFmtId="0" fontId="10" fillId="8" borderId="1" xfId="0" applyFont="1" applyFill="1" applyBorder="1" applyAlignment="1">
      <alignment vertical="center" wrapText="1"/>
    </xf>
    <xf numFmtId="0" fontId="10" fillId="8" borderId="2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8" borderId="1" xfId="0" applyFont="1" applyFill="1" applyBorder="1" applyAlignment="1">
      <alignment horizontal="center" vertical="center"/>
    </xf>
    <xf numFmtId="0" fontId="10" fillId="9" borderId="1" xfId="0" applyFont="1" applyFill="1" applyBorder="1" applyAlignment="1">
      <alignment vertic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center" vertical="center" wrapText="1"/>
    </xf>
    <xf numFmtId="22" fontId="10" fillId="8" borderId="1" xfId="0" applyNumberFormat="1" applyFont="1" applyFill="1" applyBorder="1" applyAlignment="1">
      <alignment horizontal="center" vertical="center"/>
    </xf>
    <xf numFmtId="0" fontId="10" fillId="9" borderId="20" xfId="0" applyFont="1" applyFill="1" applyBorder="1" applyAlignment="1">
      <alignment vertical="center" wrapText="1"/>
    </xf>
    <xf numFmtId="0" fontId="10" fillId="9" borderId="20" xfId="0" applyFont="1" applyFill="1" applyBorder="1" applyAlignment="1">
      <alignment horizontal="center" vertical="center"/>
    </xf>
    <xf numFmtId="0" fontId="10" fillId="9" borderId="20" xfId="0" applyFont="1" applyFill="1" applyBorder="1" applyAlignment="1">
      <alignment horizontal="center" vertical="center" wrapText="1"/>
    </xf>
    <xf numFmtId="0" fontId="13" fillId="0" borderId="0" xfId="0" applyFont="1" applyAlignment="1">
      <alignment horizontal="left" vertical="top" wrapText="1"/>
    </xf>
    <xf numFmtId="0" fontId="14" fillId="0" borderId="0" xfId="0" applyFont="1"/>
    <xf numFmtId="0" fontId="10" fillId="0" borderId="0" xfId="0" applyFont="1" applyAlignment="1">
      <alignment vertical="top" wrapText="1"/>
    </xf>
    <xf numFmtId="0" fontId="10" fillId="11" borderId="1" xfId="0" applyFont="1" applyFill="1" applyBorder="1" applyAlignment="1">
      <alignment vertical="center" wrapText="1"/>
    </xf>
    <xf numFmtId="0" fontId="10" fillId="0" borderId="0" xfId="0" applyFont="1" applyAlignment="1">
      <alignment horizontal="center"/>
    </xf>
    <xf numFmtId="0" fontId="15" fillId="12" borderId="8" xfId="0" applyFont="1" applyFill="1" applyBorder="1" applyAlignment="1">
      <alignment horizontal="left" vertical="center" wrapText="1"/>
    </xf>
    <xf numFmtId="0" fontId="17" fillId="0" borderId="0" xfId="0" applyFont="1" applyAlignment="1">
      <alignment vertical="center"/>
    </xf>
    <xf numFmtId="0" fontId="19" fillId="2" borderId="1"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0" fillId="6" borderId="2" xfId="0" applyFont="1" applyFill="1" applyBorder="1" applyAlignment="1" applyProtection="1">
      <alignment horizontal="left" vertical="center" wrapText="1"/>
      <protection locked="0"/>
    </xf>
    <xf numFmtId="0" fontId="20" fillId="6" borderId="2" xfId="0" applyFont="1" applyFill="1" applyBorder="1" applyAlignment="1" applyProtection="1">
      <alignment vertical="center" wrapText="1"/>
      <protection locked="0"/>
    </xf>
    <xf numFmtId="0" fontId="20" fillId="6" borderId="2" xfId="0" applyFont="1" applyFill="1" applyBorder="1" applyAlignment="1" applyProtection="1">
      <alignment horizontal="center" vertical="center" wrapText="1"/>
      <protection locked="0"/>
    </xf>
    <xf numFmtId="3" fontId="20" fillId="6" borderId="2" xfId="0" applyNumberFormat="1" applyFont="1" applyFill="1" applyBorder="1" applyAlignment="1" applyProtection="1">
      <alignment horizontal="center" vertical="center" wrapText="1"/>
      <protection locked="0"/>
    </xf>
    <xf numFmtId="10" fontId="20" fillId="6" borderId="2" xfId="2" applyNumberFormat="1" applyFont="1" applyFill="1" applyBorder="1" applyAlignment="1" applyProtection="1">
      <alignment horizontal="center" vertical="center" wrapText="1"/>
      <protection locked="0"/>
    </xf>
    <xf numFmtId="0" fontId="20" fillId="6" borderId="1" xfId="0" applyFont="1" applyFill="1" applyBorder="1" applyAlignment="1">
      <alignment horizontal="center" vertical="center"/>
    </xf>
    <xf numFmtId="10" fontId="20" fillId="6" borderId="1" xfId="2" applyNumberFormat="1" applyFont="1" applyFill="1" applyBorder="1" applyAlignment="1">
      <alignment horizontal="center" vertical="center"/>
    </xf>
    <xf numFmtId="0" fontId="17" fillId="6" borderId="1" xfId="0" applyFont="1" applyFill="1" applyBorder="1" applyAlignment="1">
      <alignment vertical="center" wrapText="1"/>
    </xf>
    <xf numFmtId="4" fontId="17" fillId="6" borderId="1" xfId="0" applyNumberFormat="1" applyFont="1" applyFill="1" applyBorder="1" applyAlignment="1">
      <alignment horizontal="center" vertical="center"/>
    </xf>
    <xf numFmtId="10" fontId="20" fillId="6" borderId="2" xfId="0" applyNumberFormat="1" applyFont="1" applyFill="1" applyBorder="1" applyAlignment="1" applyProtection="1">
      <alignment horizontal="center" vertical="center" wrapText="1"/>
      <protection locked="0"/>
    </xf>
    <xf numFmtId="9" fontId="20" fillId="6" borderId="1" xfId="2" applyFont="1" applyFill="1" applyBorder="1" applyAlignment="1">
      <alignment horizontal="center" vertical="center"/>
    </xf>
    <xf numFmtId="9" fontId="20" fillId="6" borderId="1" xfId="0" applyNumberFormat="1" applyFont="1" applyFill="1" applyBorder="1" applyAlignment="1">
      <alignment horizontal="center" vertical="center"/>
    </xf>
    <xf numFmtId="10" fontId="20" fillId="6" borderId="1" xfId="2" applyNumberFormat="1" applyFont="1" applyFill="1" applyBorder="1" applyAlignment="1">
      <alignment vertical="center"/>
    </xf>
    <xf numFmtId="0" fontId="17" fillId="13"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20" fillId="7" borderId="2" xfId="0" applyFont="1" applyFill="1" applyBorder="1" applyAlignment="1" applyProtection="1">
      <alignment vertical="center" wrapText="1"/>
      <protection locked="0"/>
    </xf>
    <xf numFmtId="0" fontId="20" fillId="7" borderId="2" xfId="0" applyFont="1" applyFill="1" applyBorder="1" applyAlignment="1" applyProtection="1">
      <alignment horizontal="center" vertical="center" wrapText="1"/>
      <protection locked="0"/>
    </xf>
    <xf numFmtId="3" fontId="20" fillId="7" borderId="2" xfId="0" applyNumberFormat="1" applyFont="1" applyFill="1" applyBorder="1" applyAlignment="1" applyProtection="1">
      <alignment horizontal="center" vertical="center" wrapText="1"/>
      <protection locked="0"/>
    </xf>
    <xf numFmtId="10" fontId="20" fillId="7" borderId="2" xfId="2" applyNumberFormat="1" applyFont="1" applyFill="1" applyBorder="1" applyAlignment="1" applyProtection="1">
      <alignment horizontal="center" vertical="center" wrapText="1"/>
      <protection locked="0"/>
    </xf>
    <xf numFmtId="0" fontId="20" fillId="7" borderId="1" xfId="0" applyFont="1" applyFill="1" applyBorder="1" applyAlignment="1">
      <alignment horizontal="center" vertical="center"/>
    </xf>
    <xf numFmtId="10" fontId="20" fillId="7" borderId="1" xfId="2" applyNumberFormat="1" applyFont="1" applyFill="1" applyBorder="1" applyAlignment="1">
      <alignment horizontal="center" vertical="center"/>
    </xf>
    <xf numFmtId="0" fontId="20" fillId="7" borderId="1" xfId="0" applyFont="1" applyFill="1" applyBorder="1" applyAlignment="1">
      <alignment vertical="center" wrapText="1"/>
    </xf>
    <xf numFmtId="0" fontId="17" fillId="7" borderId="1" xfId="0" applyFont="1" applyFill="1" applyBorder="1" applyAlignment="1">
      <alignment vertical="center" wrapText="1"/>
    </xf>
    <xf numFmtId="4" fontId="17" fillId="7" borderId="1" xfId="0" applyNumberFormat="1" applyFont="1" applyFill="1" applyBorder="1" applyAlignment="1">
      <alignment horizontal="center" vertical="center"/>
    </xf>
    <xf numFmtId="0" fontId="20" fillId="6" borderId="2" xfId="0" applyFont="1" applyFill="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horizontal="center" vertical="center"/>
    </xf>
    <xf numFmtId="0" fontId="17" fillId="14" borderId="1" xfId="0" applyFont="1" applyFill="1" applyBorder="1" applyAlignment="1">
      <alignment horizontal="center" vertical="center" wrapText="1"/>
    </xf>
    <xf numFmtId="0" fontId="20" fillId="6" borderId="1" xfId="0" applyFont="1" applyFill="1" applyBorder="1" applyAlignment="1">
      <alignment vertical="center" wrapText="1"/>
    </xf>
    <xf numFmtId="0" fontId="10" fillId="8" borderId="2"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21" xfId="0" applyFont="1" applyFill="1" applyBorder="1" applyAlignment="1">
      <alignment horizontal="center" vertical="center" wrapText="1"/>
    </xf>
    <xf numFmtId="0" fontId="10" fillId="8" borderId="1" xfId="0" applyFont="1" applyFill="1" applyBorder="1" applyAlignment="1">
      <alignment horizontal="center" vertical="center" wrapText="1"/>
    </xf>
    <xf numFmtId="3" fontId="20" fillId="6" borderId="2" xfId="0" applyNumberFormat="1" applyFont="1" applyFill="1" applyBorder="1" applyAlignment="1" applyProtection="1">
      <alignment horizontal="center" vertical="center" wrapText="1"/>
      <protection locked="0"/>
    </xf>
    <xf numFmtId="3" fontId="20" fillId="6" borderId="20" xfId="0" applyNumberFormat="1" applyFont="1" applyFill="1" applyBorder="1" applyAlignment="1" applyProtection="1">
      <alignment horizontal="center" vertical="center" wrapText="1"/>
      <protection locked="0"/>
    </xf>
    <xf numFmtId="10" fontId="20" fillId="6" borderId="2" xfId="2" applyNumberFormat="1" applyFont="1" applyFill="1" applyBorder="1" applyAlignment="1" applyProtection="1">
      <alignment horizontal="center" vertical="center" wrapText="1"/>
      <protection locked="0"/>
    </xf>
    <xf numFmtId="10" fontId="20" fillId="6" borderId="20" xfId="2" applyNumberFormat="1" applyFont="1" applyFill="1" applyBorder="1" applyAlignment="1" applyProtection="1">
      <alignment horizontal="center" vertical="center" wrapText="1"/>
      <protection locked="0"/>
    </xf>
    <xf numFmtId="0" fontId="20" fillId="13" borderId="23" xfId="0" applyFont="1" applyFill="1" applyBorder="1" applyAlignment="1">
      <alignment horizontal="center" vertical="center" wrapText="1"/>
    </xf>
    <xf numFmtId="0" fontId="20" fillId="13" borderId="0" xfId="0" applyFont="1" applyFill="1" applyAlignment="1">
      <alignment horizontal="center" vertical="center" wrapText="1"/>
    </xf>
    <xf numFmtId="0" fontId="20" fillId="6" borderId="27"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2" xfId="0" applyFont="1" applyFill="1" applyBorder="1" applyAlignment="1" applyProtection="1">
      <alignment horizontal="center" vertical="center" wrapText="1"/>
      <protection locked="0"/>
    </xf>
    <xf numFmtId="0" fontId="20" fillId="6" borderId="20" xfId="0" applyFont="1" applyFill="1" applyBorder="1" applyAlignment="1" applyProtection="1">
      <alignment horizontal="center" vertical="center" wrapText="1"/>
      <protection locked="0"/>
    </xf>
    <xf numFmtId="0" fontId="20" fillId="6" borderId="2" xfId="0" applyFont="1" applyFill="1" applyBorder="1" applyAlignment="1" applyProtection="1">
      <alignment horizontal="left" vertical="center" wrapText="1"/>
      <protection locked="0"/>
    </xf>
    <xf numFmtId="0" fontId="20" fillId="6" borderId="20" xfId="0" applyFont="1" applyFill="1" applyBorder="1" applyAlignment="1" applyProtection="1">
      <alignment horizontal="left" vertical="center" wrapText="1"/>
      <protection locked="0"/>
    </xf>
    <xf numFmtId="0" fontId="20" fillId="6" borderId="23" xfId="0" applyFont="1" applyFill="1" applyBorder="1" applyAlignment="1">
      <alignment horizontal="center" vertical="center"/>
    </xf>
    <xf numFmtId="0" fontId="20" fillId="6" borderId="0" xfId="0" applyFont="1" applyFill="1" applyAlignment="1">
      <alignment horizontal="center" vertical="center"/>
    </xf>
    <xf numFmtId="0" fontId="20" fillId="6" borderId="23" xfId="0" applyFont="1" applyFill="1" applyBorder="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0" fontId="19" fillId="5" borderId="1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6" borderId="3" xfId="0" applyFont="1" applyFill="1" applyBorder="1" applyAlignment="1" applyProtection="1">
      <alignment horizontal="left" vertical="center" wrapText="1"/>
      <protection locked="0"/>
    </xf>
    <xf numFmtId="0" fontId="19" fillId="2" borderId="1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4" fillId="0" borderId="8" xfId="0" applyFont="1" applyBorder="1" applyAlignment="1">
      <alignment horizont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4" borderId="5" xfId="0" applyFont="1" applyFill="1" applyBorder="1" applyAlignment="1">
      <alignment horizontal="left" wrapText="1"/>
    </xf>
    <xf numFmtId="0" fontId="3" fillId="4" borderId="6" xfId="0" applyFont="1" applyFill="1" applyBorder="1" applyAlignment="1">
      <alignment horizontal="left" wrapText="1"/>
    </xf>
    <xf numFmtId="0" fontId="3" fillId="4" borderId="7" xfId="0" applyFont="1" applyFill="1" applyBorder="1" applyAlignment="1">
      <alignment horizontal="left" wrapText="1"/>
    </xf>
    <xf numFmtId="0" fontId="4" fillId="0" borderId="8" xfId="0" applyFont="1" applyBorder="1" applyAlignment="1">
      <alignment horizontal="left" vertical="center" wrapText="1"/>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16" fillId="3" borderId="0" xfId="0" applyFont="1" applyFill="1" applyAlignment="1">
      <alignment horizontal="center" vertical="center"/>
    </xf>
    <xf numFmtId="0" fontId="16" fillId="3" borderId="21" xfId="0" applyFont="1" applyFill="1" applyBorder="1" applyAlignment="1">
      <alignment horizontal="center" vertical="center"/>
    </xf>
    <xf numFmtId="0" fontId="17" fillId="0" borderId="0" xfId="0" applyFont="1" applyAlignment="1">
      <alignment horizontal="center" vertical="center"/>
    </xf>
  </cellXfs>
  <cellStyles count="3">
    <cellStyle name="Activity" xfId="1" xr:uid="{00000000-0005-0000-0000-000000000000}"/>
    <cellStyle name="Normal" xfId="0" builtinId="0"/>
    <cellStyle name="Porcentaje"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298450</xdr:colOff>
      <xdr:row>1</xdr:row>
      <xdr:rowOff>0</xdr:rowOff>
    </xdr:to>
    <xdr:pic>
      <xdr:nvPicPr>
        <xdr:cNvPr id="2" name="image14.png">
          <a:extLst>
            <a:ext uri="{FF2B5EF4-FFF2-40B4-BE49-F238E27FC236}">
              <a16:creationId xmlns:a16="http://schemas.microsoft.com/office/drawing/2014/main" id="{99698D8E-3293-46F7-9CCB-8DD390A51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84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304800</xdr:colOff>
      <xdr:row>1</xdr:row>
      <xdr:rowOff>0</xdr:rowOff>
    </xdr:to>
    <xdr:pic>
      <xdr:nvPicPr>
        <xdr:cNvPr id="3" name="image3.png">
          <a:extLst>
            <a:ext uri="{FF2B5EF4-FFF2-40B4-BE49-F238E27FC236}">
              <a16:creationId xmlns:a16="http://schemas.microsoft.com/office/drawing/2014/main" id="{80641638-7128-4CE1-9351-35AE76FFFF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91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304800</xdr:colOff>
      <xdr:row>1</xdr:row>
      <xdr:rowOff>0</xdr:rowOff>
    </xdr:to>
    <xdr:pic>
      <xdr:nvPicPr>
        <xdr:cNvPr id="4" name="image13.png">
          <a:extLst>
            <a:ext uri="{FF2B5EF4-FFF2-40B4-BE49-F238E27FC236}">
              <a16:creationId xmlns:a16="http://schemas.microsoft.com/office/drawing/2014/main" id="{E0FFE085-8EC2-48A3-8F34-CAD5C754D3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020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0</xdr:row>
      <xdr:rowOff>0</xdr:rowOff>
    </xdr:from>
    <xdr:to>
      <xdr:col>3</xdr:col>
      <xdr:colOff>304800</xdr:colOff>
      <xdr:row>1</xdr:row>
      <xdr:rowOff>0</xdr:rowOff>
    </xdr:to>
    <xdr:pic>
      <xdr:nvPicPr>
        <xdr:cNvPr id="5" name="image9.png">
          <a:extLst>
            <a:ext uri="{FF2B5EF4-FFF2-40B4-BE49-F238E27FC236}">
              <a16:creationId xmlns:a16="http://schemas.microsoft.com/office/drawing/2014/main" id="{68EDF740-58C3-4816-89FA-CE7A7F5EEF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0</xdr:row>
      <xdr:rowOff>0</xdr:rowOff>
    </xdr:from>
    <xdr:to>
      <xdr:col>4</xdr:col>
      <xdr:colOff>292100</xdr:colOff>
      <xdr:row>1</xdr:row>
      <xdr:rowOff>0</xdr:rowOff>
    </xdr:to>
    <xdr:pic>
      <xdr:nvPicPr>
        <xdr:cNvPr id="6" name="image11.png">
          <a:extLst>
            <a:ext uri="{FF2B5EF4-FFF2-40B4-BE49-F238E27FC236}">
              <a16:creationId xmlns:a16="http://schemas.microsoft.com/office/drawing/2014/main" id="{0D389644-9F37-40E6-8F92-99AD2351DA0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0"/>
          <a:ext cx="2921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0</xdr:row>
      <xdr:rowOff>0</xdr:rowOff>
    </xdr:from>
    <xdr:to>
      <xdr:col>5</xdr:col>
      <xdr:colOff>298450</xdr:colOff>
      <xdr:row>1</xdr:row>
      <xdr:rowOff>0</xdr:rowOff>
    </xdr:to>
    <xdr:pic>
      <xdr:nvPicPr>
        <xdr:cNvPr id="7" name="image7.png">
          <a:extLst>
            <a:ext uri="{FF2B5EF4-FFF2-40B4-BE49-F238E27FC236}">
              <a16:creationId xmlns:a16="http://schemas.microsoft.com/office/drawing/2014/main" id="{5BE4A5BF-1BE6-42EC-B18C-351CC7EEBD8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2250" y="0"/>
          <a:ext cx="2984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6</xdr:col>
      <xdr:colOff>292100</xdr:colOff>
      <xdr:row>1</xdr:row>
      <xdr:rowOff>0</xdr:rowOff>
    </xdr:to>
    <xdr:pic>
      <xdr:nvPicPr>
        <xdr:cNvPr id="8" name="image21.png">
          <a:extLst>
            <a:ext uri="{FF2B5EF4-FFF2-40B4-BE49-F238E27FC236}">
              <a16:creationId xmlns:a16="http://schemas.microsoft.com/office/drawing/2014/main" id="{8AA5F245-318C-4E93-A888-0DAAA044FF8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461500" y="0"/>
          <a:ext cx="2921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298450</xdr:colOff>
      <xdr:row>1</xdr:row>
      <xdr:rowOff>0</xdr:rowOff>
    </xdr:to>
    <xdr:pic>
      <xdr:nvPicPr>
        <xdr:cNvPr id="9" name="image14.png">
          <a:extLst>
            <a:ext uri="{FF2B5EF4-FFF2-40B4-BE49-F238E27FC236}">
              <a16:creationId xmlns:a16="http://schemas.microsoft.com/office/drawing/2014/main" id="{AF5351C4-6F3E-41DC-8AED-5CE27F1DA9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84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304800</xdr:colOff>
      <xdr:row>1</xdr:row>
      <xdr:rowOff>0</xdr:rowOff>
    </xdr:to>
    <xdr:pic>
      <xdr:nvPicPr>
        <xdr:cNvPr id="10" name="image3.png">
          <a:extLst>
            <a:ext uri="{FF2B5EF4-FFF2-40B4-BE49-F238E27FC236}">
              <a16:creationId xmlns:a16="http://schemas.microsoft.com/office/drawing/2014/main" id="{47CE1F70-3D32-4B9E-A3C0-CFD4E70D5F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91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304800</xdr:colOff>
      <xdr:row>1</xdr:row>
      <xdr:rowOff>0</xdr:rowOff>
    </xdr:to>
    <xdr:pic>
      <xdr:nvPicPr>
        <xdr:cNvPr id="11" name="image13.png">
          <a:extLst>
            <a:ext uri="{FF2B5EF4-FFF2-40B4-BE49-F238E27FC236}">
              <a16:creationId xmlns:a16="http://schemas.microsoft.com/office/drawing/2014/main" id="{B0F998AE-6853-4FEF-AFED-CE1B00EC0B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020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0</xdr:row>
      <xdr:rowOff>0</xdr:rowOff>
    </xdr:from>
    <xdr:to>
      <xdr:col>3</xdr:col>
      <xdr:colOff>304800</xdr:colOff>
      <xdr:row>1</xdr:row>
      <xdr:rowOff>0</xdr:rowOff>
    </xdr:to>
    <xdr:pic>
      <xdr:nvPicPr>
        <xdr:cNvPr id="12" name="image9.png">
          <a:extLst>
            <a:ext uri="{FF2B5EF4-FFF2-40B4-BE49-F238E27FC236}">
              <a16:creationId xmlns:a16="http://schemas.microsoft.com/office/drawing/2014/main" id="{920F3AFC-D7B9-42D3-B1FB-25E715A97B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0"/>
          <a:ext cx="3048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0</xdr:row>
      <xdr:rowOff>0</xdr:rowOff>
    </xdr:from>
    <xdr:to>
      <xdr:col>4</xdr:col>
      <xdr:colOff>292100</xdr:colOff>
      <xdr:row>1</xdr:row>
      <xdr:rowOff>0</xdr:rowOff>
    </xdr:to>
    <xdr:pic>
      <xdr:nvPicPr>
        <xdr:cNvPr id="13" name="image11.png">
          <a:extLst>
            <a:ext uri="{FF2B5EF4-FFF2-40B4-BE49-F238E27FC236}">
              <a16:creationId xmlns:a16="http://schemas.microsoft.com/office/drawing/2014/main" id="{5F429E4E-63D3-4435-9794-1395754DF83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0"/>
          <a:ext cx="2921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0</xdr:row>
      <xdr:rowOff>0</xdr:rowOff>
    </xdr:from>
    <xdr:to>
      <xdr:col>5</xdr:col>
      <xdr:colOff>298450</xdr:colOff>
      <xdr:row>1</xdr:row>
      <xdr:rowOff>0</xdr:rowOff>
    </xdr:to>
    <xdr:pic>
      <xdr:nvPicPr>
        <xdr:cNvPr id="14" name="image7.png">
          <a:extLst>
            <a:ext uri="{FF2B5EF4-FFF2-40B4-BE49-F238E27FC236}">
              <a16:creationId xmlns:a16="http://schemas.microsoft.com/office/drawing/2014/main" id="{F400E231-DA33-42DB-9032-0DE74C92987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2250" y="0"/>
          <a:ext cx="2984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6</xdr:col>
      <xdr:colOff>292100</xdr:colOff>
      <xdr:row>1</xdr:row>
      <xdr:rowOff>0</xdr:rowOff>
    </xdr:to>
    <xdr:pic>
      <xdr:nvPicPr>
        <xdr:cNvPr id="15" name="image21.png">
          <a:extLst>
            <a:ext uri="{FF2B5EF4-FFF2-40B4-BE49-F238E27FC236}">
              <a16:creationId xmlns:a16="http://schemas.microsoft.com/office/drawing/2014/main" id="{20C23F21-0674-48E3-87C8-48453D7E40F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461500" y="0"/>
          <a:ext cx="2921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1374774</xdr:colOff>
      <xdr:row>0</xdr:row>
      <xdr:rowOff>132445</xdr:rowOff>
    </xdr:from>
    <xdr:to>
      <xdr:col>10</xdr:col>
      <xdr:colOff>419100</xdr:colOff>
      <xdr:row>0</xdr:row>
      <xdr:rowOff>939800</xdr:rowOff>
    </xdr:to>
    <xdr:pic>
      <xdr:nvPicPr>
        <xdr:cNvPr id="2" name="Imagen 1">
          <a:extLst>
            <a:ext uri="{FF2B5EF4-FFF2-40B4-BE49-F238E27FC236}">
              <a16:creationId xmlns:a16="http://schemas.microsoft.com/office/drawing/2014/main" id="{9DC9487D-5EF1-4F9E-99F1-DAACDF9AB81E}"/>
            </a:ext>
          </a:extLst>
        </xdr:cNvPr>
        <xdr:cNvPicPr>
          <a:picLocks noChangeAspect="1"/>
        </xdr:cNvPicPr>
      </xdr:nvPicPr>
      <xdr:blipFill>
        <a:blip xmlns:r="http://schemas.openxmlformats.org/officeDocument/2006/relationships" r:embed="rId1"/>
        <a:stretch>
          <a:fillRect/>
        </a:stretch>
      </xdr:blipFill>
      <xdr:spPr>
        <a:xfrm>
          <a:off x="3114674" y="132445"/>
          <a:ext cx="6765926" cy="807355"/>
        </a:xfrm>
        <a:prstGeom prst="rect">
          <a:avLst/>
        </a:prstGeom>
      </xdr:spPr>
    </xdr:pic>
    <xdr:clientData/>
  </xdr:twoCellAnchor>
  <xdr:twoCellAnchor editAs="oneCell">
    <xdr:from>
      <xdr:col>13</xdr:col>
      <xdr:colOff>1351642</xdr:colOff>
      <xdr:row>0</xdr:row>
      <xdr:rowOff>139700</xdr:rowOff>
    </xdr:from>
    <xdr:to>
      <xdr:col>13</xdr:col>
      <xdr:colOff>2070099</xdr:colOff>
      <xdr:row>0</xdr:row>
      <xdr:rowOff>838200</xdr:rowOff>
    </xdr:to>
    <xdr:pic>
      <xdr:nvPicPr>
        <xdr:cNvPr id="3" name="image31.png">
          <a:extLst>
            <a:ext uri="{FF2B5EF4-FFF2-40B4-BE49-F238E27FC236}">
              <a16:creationId xmlns:a16="http://schemas.microsoft.com/office/drawing/2014/main" id="{70AA868B-6D96-4E9B-80DF-61995D4ECDF6}"/>
            </a:ext>
          </a:extLst>
        </xdr:cNvPr>
        <xdr:cNvPicPr/>
      </xdr:nvPicPr>
      <xdr:blipFill>
        <a:blip xmlns:r="http://schemas.openxmlformats.org/officeDocument/2006/relationships" r:embed="rId2"/>
        <a:srcRect/>
        <a:stretch>
          <a:fillRect/>
        </a:stretch>
      </xdr:blipFill>
      <xdr:spPr>
        <a:xfrm>
          <a:off x="13353142" y="139700"/>
          <a:ext cx="718457" cy="698500"/>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179919</xdr:colOff>
      <xdr:row>4</xdr:row>
      <xdr:rowOff>42335</xdr:rowOff>
    </xdr:from>
    <xdr:to>
      <xdr:col>2</xdr:col>
      <xdr:colOff>687919</xdr:colOff>
      <xdr:row>11</xdr:row>
      <xdr:rowOff>211822</xdr:rowOff>
    </xdr:to>
    <xdr:pic>
      <xdr:nvPicPr>
        <xdr:cNvPr id="4" name="Imagen 3">
          <a:extLst>
            <a:ext uri="{FF2B5EF4-FFF2-40B4-BE49-F238E27FC236}">
              <a16:creationId xmlns:a16="http://schemas.microsoft.com/office/drawing/2014/main" id="{14E2D612-3D2B-8074-13E2-0F279FE546A3}"/>
            </a:ext>
          </a:extLst>
        </xdr:cNvPr>
        <xdr:cNvPicPr>
          <a:picLocks noChangeAspect="1"/>
        </xdr:cNvPicPr>
      </xdr:nvPicPr>
      <xdr:blipFill rotWithShape="1">
        <a:blip xmlns:r="http://schemas.openxmlformats.org/officeDocument/2006/relationships" r:embed="rId1"/>
        <a:srcRect t="41041" r="68101"/>
        <a:stretch/>
      </xdr:blipFill>
      <xdr:spPr>
        <a:xfrm>
          <a:off x="179919" y="1195918"/>
          <a:ext cx="2042583" cy="1428904"/>
        </a:xfrm>
        <a:prstGeom prst="rect">
          <a:avLst/>
        </a:prstGeom>
      </xdr:spPr>
    </xdr:pic>
    <xdr:clientData/>
  </xdr:twoCellAnchor>
  <xdr:twoCellAnchor editAs="oneCell">
    <xdr:from>
      <xdr:col>0</xdr:col>
      <xdr:colOff>179917</xdr:colOff>
      <xdr:row>12</xdr:row>
      <xdr:rowOff>95250</xdr:rowOff>
    </xdr:from>
    <xdr:to>
      <xdr:col>2</xdr:col>
      <xdr:colOff>666752</xdr:colOff>
      <xdr:row>19</xdr:row>
      <xdr:rowOff>264737</xdr:rowOff>
    </xdr:to>
    <xdr:pic>
      <xdr:nvPicPr>
        <xdr:cNvPr id="6" name="Imagen 5">
          <a:extLst>
            <a:ext uri="{FF2B5EF4-FFF2-40B4-BE49-F238E27FC236}">
              <a16:creationId xmlns:a16="http://schemas.microsoft.com/office/drawing/2014/main" id="{45D8EE43-DDBD-49F8-A0AF-7A8494339444}"/>
            </a:ext>
          </a:extLst>
        </xdr:cNvPr>
        <xdr:cNvPicPr>
          <a:picLocks noChangeAspect="1"/>
        </xdr:cNvPicPr>
      </xdr:nvPicPr>
      <xdr:blipFill rotWithShape="1">
        <a:blip xmlns:r="http://schemas.openxmlformats.org/officeDocument/2006/relationships" r:embed="rId1"/>
        <a:srcRect l="31733" t="41041" r="36698"/>
        <a:stretch/>
      </xdr:blipFill>
      <xdr:spPr>
        <a:xfrm>
          <a:off x="179917" y="2772833"/>
          <a:ext cx="2021418" cy="1428904"/>
        </a:xfrm>
        <a:prstGeom prst="rect">
          <a:avLst/>
        </a:prstGeom>
      </xdr:spPr>
    </xdr:pic>
    <xdr:clientData/>
  </xdr:twoCellAnchor>
  <xdr:twoCellAnchor editAs="oneCell">
    <xdr:from>
      <xdr:col>0</xdr:col>
      <xdr:colOff>158750</xdr:colOff>
      <xdr:row>20</xdr:row>
      <xdr:rowOff>46567</xdr:rowOff>
    </xdr:from>
    <xdr:to>
      <xdr:col>2</xdr:col>
      <xdr:colOff>592668</xdr:colOff>
      <xdr:row>28</xdr:row>
      <xdr:rowOff>31751</xdr:rowOff>
    </xdr:to>
    <xdr:pic>
      <xdr:nvPicPr>
        <xdr:cNvPr id="7" name="Imagen 6">
          <a:extLst>
            <a:ext uri="{FF2B5EF4-FFF2-40B4-BE49-F238E27FC236}">
              <a16:creationId xmlns:a16="http://schemas.microsoft.com/office/drawing/2014/main" id="{C1686EED-3C44-4E20-AC59-62301989E02E}"/>
            </a:ext>
          </a:extLst>
        </xdr:cNvPr>
        <xdr:cNvPicPr>
          <a:picLocks noChangeAspect="1"/>
        </xdr:cNvPicPr>
      </xdr:nvPicPr>
      <xdr:blipFill rotWithShape="1">
        <a:blip xmlns:r="http://schemas.openxmlformats.org/officeDocument/2006/relationships" r:embed="rId1"/>
        <a:srcRect l="63732" t="41041" r="5526" b="-2876"/>
        <a:stretch/>
      </xdr:blipFill>
      <xdr:spPr>
        <a:xfrm>
          <a:off x="158750" y="4385734"/>
          <a:ext cx="1968501" cy="1498600"/>
        </a:xfrm>
        <a:prstGeom prst="rect">
          <a:avLst/>
        </a:prstGeom>
      </xdr:spPr>
    </xdr:pic>
    <xdr:clientData/>
  </xdr:twoCellAnchor>
  <xdr:twoCellAnchor>
    <xdr:from>
      <xdr:col>9</xdr:col>
      <xdr:colOff>52915</xdr:colOff>
      <xdr:row>0</xdr:row>
      <xdr:rowOff>0</xdr:rowOff>
    </xdr:from>
    <xdr:to>
      <xdr:col>21</xdr:col>
      <xdr:colOff>74082</xdr:colOff>
      <xdr:row>28</xdr:row>
      <xdr:rowOff>21167</xdr:rowOff>
    </xdr:to>
    <xdr:grpSp>
      <xdr:nvGrpSpPr>
        <xdr:cNvPr id="9" name="Grupo 8">
          <a:extLst>
            <a:ext uri="{FF2B5EF4-FFF2-40B4-BE49-F238E27FC236}">
              <a16:creationId xmlns:a16="http://schemas.microsoft.com/office/drawing/2014/main" id="{33C2B767-5D66-E417-8E4A-550EFB56A8D3}"/>
            </a:ext>
          </a:extLst>
        </xdr:cNvPr>
        <xdr:cNvGrpSpPr/>
      </xdr:nvGrpSpPr>
      <xdr:grpSpPr>
        <a:xfrm>
          <a:off x="9584971" y="0"/>
          <a:ext cx="9165167" cy="5976056"/>
          <a:chOff x="7630582" y="0"/>
          <a:chExt cx="9153362" cy="6318250"/>
        </a:xfrm>
      </xdr:grpSpPr>
      <xdr:pic>
        <xdr:nvPicPr>
          <xdr:cNvPr id="3" name="Imagen 2">
            <a:extLst>
              <a:ext uri="{FF2B5EF4-FFF2-40B4-BE49-F238E27FC236}">
                <a16:creationId xmlns:a16="http://schemas.microsoft.com/office/drawing/2014/main" id="{0C2D4330-FFCA-660E-E8A2-5A1E37D9BD08}"/>
              </a:ext>
            </a:extLst>
          </xdr:cNvPr>
          <xdr:cNvPicPr>
            <a:picLocks noChangeAspect="1"/>
          </xdr:cNvPicPr>
        </xdr:nvPicPr>
        <xdr:blipFill>
          <a:blip xmlns:r="http://schemas.openxmlformats.org/officeDocument/2006/relationships" r:embed="rId2"/>
          <a:stretch>
            <a:fillRect/>
          </a:stretch>
        </xdr:blipFill>
        <xdr:spPr>
          <a:xfrm>
            <a:off x="7630582" y="0"/>
            <a:ext cx="9153362" cy="6318250"/>
          </a:xfrm>
          <a:prstGeom prst="rect">
            <a:avLst/>
          </a:prstGeom>
        </xdr:spPr>
      </xdr:pic>
      <xdr:sp macro="" textlink="">
        <xdr:nvSpPr>
          <xdr:cNvPr id="8" name="Rectángulo 7">
            <a:extLst>
              <a:ext uri="{FF2B5EF4-FFF2-40B4-BE49-F238E27FC236}">
                <a16:creationId xmlns:a16="http://schemas.microsoft.com/office/drawing/2014/main" id="{4C3140C0-2B4B-F54A-2C58-0D85017C421E}"/>
              </a:ext>
            </a:extLst>
          </xdr:cNvPr>
          <xdr:cNvSpPr/>
        </xdr:nvSpPr>
        <xdr:spPr>
          <a:xfrm>
            <a:off x="8445653" y="328084"/>
            <a:ext cx="317500" cy="16933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0C48-2302-45A9-9F8F-7829ED4AC10D}">
  <sheetPr codeName="Hoja1"/>
  <dimension ref="A1:H27"/>
  <sheetViews>
    <sheetView zoomScale="70" zoomScaleNormal="70" workbookViewId="0">
      <selection activeCell="E5" sqref="E5"/>
    </sheetView>
  </sheetViews>
  <sheetFormatPr baseColWidth="10" defaultColWidth="10.90625" defaultRowHeight="13" x14ac:dyDescent="0.3"/>
  <cols>
    <col min="1" max="1" width="24.1796875" style="7" customWidth="1"/>
    <col min="2" max="2" width="43.36328125" style="7" customWidth="1"/>
    <col min="3" max="3" width="39.81640625" style="7" customWidth="1"/>
    <col min="4" max="4" width="18.81640625" style="7" customWidth="1"/>
    <col min="5" max="5" width="23.6328125" style="7" customWidth="1"/>
    <col min="6" max="6" width="23.1796875" style="7" customWidth="1"/>
    <col min="7" max="7" width="36.54296875" style="26" customWidth="1"/>
    <col min="8" max="8" width="40.90625" style="7" customWidth="1"/>
    <col min="9" max="16384" width="10.90625" style="7"/>
  </cols>
  <sheetData>
    <row r="1" spans="1:7" ht="27" thickTop="1" thickBot="1" x14ac:dyDescent="0.35">
      <c r="A1" s="3" t="s">
        <v>79</v>
      </c>
      <c r="B1" s="3" t="s">
        <v>1</v>
      </c>
      <c r="C1" s="3" t="s">
        <v>2</v>
      </c>
      <c r="D1" s="3" t="s">
        <v>80</v>
      </c>
      <c r="E1" s="4" t="s">
        <v>81</v>
      </c>
      <c r="F1" s="5" t="s">
        <v>82</v>
      </c>
      <c r="G1" s="6" t="s">
        <v>83</v>
      </c>
    </row>
    <row r="2" spans="1:7" ht="79" thickTop="1" thickBot="1" x14ac:dyDescent="0.35">
      <c r="A2" s="60" t="s">
        <v>84</v>
      </c>
      <c r="B2" s="8" t="s">
        <v>43</v>
      </c>
      <c r="C2" s="25" t="s">
        <v>85</v>
      </c>
      <c r="D2" s="10" t="s">
        <v>86</v>
      </c>
      <c r="E2" s="11" t="s">
        <v>87</v>
      </c>
      <c r="F2" s="11" t="s">
        <v>88</v>
      </c>
      <c r="G2" s="12" t="s">
        <v>89</v>
      </c>
    </row>
    <row r="3" spans="1:7" ht="92" thickTop="1" thickBot="1" x14ac:dyDescent="0.35">
      <c r="A3" s="61"/>
      <c r="B3" s="13" t="s">
        <v>90</v>
      </c>
      <c r="C3" s="25" t="s">
        <v>91</v>
      </c>
      <c r="D3" s="11" t="s">
        <v>92</v>
      </c>
      <c r="E3" s="11" t="s">
        <v>93</v>
      </c>
      <c r="F3" s="11" t="s">
        <v>94</v>
      </c>
      <c r="G3" s="11" t="s">
        <v>95</v>
      </c>
    </row>
    <row r="4" spans="1:7" ht="92" thickTop="1" thickBot="1" x14ac:dyDescent="0.35">
      <c r="A4" s="62"/>
      <c r="B4" s="9" t="s">
        <v>48</v>
      </c>
      <c r="C4" s="25" t="s">
        <v>96</v>
      </c>
      <c r="D4" s="14" t="s">
        <v>92</v>
      </c>
      <c r="E4" s="11" t="s">
        <v>150</v>
      </c>
      <c r="F4" s="11" t="s">
        <v>97</v>
      </c>
      <c r="G4" s="11" t="s">
        <v>98</v>
      </c>
    </row>
    <row r="5" spans="1:7" ht="79" thickTop="1" thickBot="1" x14ac:dyDescent="0.35">
      <c r="A5" s="9" t="s">
        <v>99</v>
      </c>
      <c r="B5" s="9" t="s">
        <v>100</v>
      </c>
      <c r="C5" s="25" t="s">
        <v>101</v>
      </c>
      <c r="D5" s="11" t="s">
        <v>92</v>
      </c>
      <c r="E5" s="11" t="s">
        <v>102</v>
      </c>
      <c r="F5" s="11" t="s">
        <v>103</v>
      </c>
      <c r="G5" s="11" t="s">
        <v>104</v>
      </c>
    </row>
    <row r="6" spans="1:7" ht="79" thickTop="1" thickBot="1" x14ac:dyDescent="0.35">
      <c r="A6" s="63" t="s">
        <v>105</v>
      </c>
      <c r="B6" s="66" t="s">
        <v>54</v>
      </c>
      <c r="C6" s="15" t="s">
        <v>106</v>
      </c>
      <c r="D6" s="16" t="s">
        <v>107</v>
      </c>
      <c r="E6" s="17" t="s">
        <v>108</v>
      </c>
      <c r="F6" s="17" t="s">
        <v>109</v>
      </c>
      <c r="G6" s="16" t="s">
        <v>110</v>
      </c>
    </row>
    <row r="7" spans="1:7" ht="79" thickTop="1" thickBot="1" x14ac:dyDescent="0.35">
      <c r="A7" s="64"/>
      <c r="B7" s="66"/>
      <c r="C7" s="25" t="s">
        <v>111</v>
      </c>
      <c r="D7" s="18" t="s">
        <v>112</v>
      </c>
      <c r="E7" s="11" t="s">
        <v>113</v>
      </c>
      <c r="F7" s="11" t="s">
        <v>114</v>
      </c>
      <c r="G7" s="14" t="s">
        <v>110</v>
      </c>
    </row>
    <row r="8" spans="1:7" ht="79" thickTop="1" thickBot="1" x14ac:dyDescent="0.35">
      <c r="A8" s="64"/>
      <c r="B8" s="66"/>
      <c r="C8" s="25" t="s">
        <v>115</v>
      </c>
      <c r="D8" s="18" t="s">
        <v>116</v>
      </c>
      <c r="E8" s="11" t="s">
        <v>117</v>
      </c>
      <c r="F8" s="11" t="s">
        <v>118</v>
      </c>
      <c r="G8" s="14" t="s">
        <v>110</v>
      </c>
    </row>
    <row r="9" spans="1:7" ht="79" thickTop="1" thickBot="1" x14ac:dyDescent="0.35">
      <c r="A9" s="64"/>
      <c r="B9" s="66"/>
      <c r="C9" s="25" t="s">
        <v>119</v>
      </c>
      <c r="D9" s="18" t="s">
        <v>120</v>
      </c>
      <c r="E9" s="11" t="s">
        <v>117</v>
      </c>
      <c r="F9" s="11" t="s">
        <v>121</v>
      </c>
      <c r="G9" s="14" t="s">
        <v>110</v>
      </c>
    </row>
    <row r="10" spans="1:7" ht="79" thickTop="1" thickBot="1" x14ac:dyDescent="0.35">
      <c r="A10" s="64"/>
      <c r="B10" s="66"/>
      <c r="C10" s="25" t="s">
        <v>122</v>
      </c>
      <c r="D10" s="18" t="s">
        <v>123</v>
      </c>
      <c r="E10" s="11" t="s">
        <v>117</v>
      </c>
      <c r="F10" s="11" t="s">
        <v>124</v>
      </c>
      <c r="G10" s="14" t="s">
        <v>110</v>
      </c>
    </row>
    <row r="11" spans="1:7" ht="79" thickTop="1" thickBot="1" x14ac:dyDescent="0.35">
      <c r="A11" s="64"/>
      <c r="B11" s="66"/>
      <c r="C11" s="25" t="s">
        <v>125</v>
      </c>
      <c r="D11" s="18" t="s">
        <v>120</v>
      </c>
      <c r="E11" s="11" t="s">
        <v>117</v>
      </c>
      <c r="F11" s="11" t="s">
        <v>126</v>
      </c>
      <c r="G11" s="14" t="s">
        <v>110</v>
      </c>
    </row>
    <row r="12" spans="1:7" ht="79" thickTop="1" thickBot="1" x14ac:dyDescent="0.35">
      <c r="A12" s="64"/>
      <c r="B12" s="66"/>
      <c r="C12" s="25" t="s">
        <v>127</v>
      </c>
      <c r="D12" s="18" t="s">
        <v>128</v>
      </c>
      <c r="E12" s="11" t="s">
        <v>117</v>
      </c>
      <c r="F12" s="11" t="s">
        <v>129</v>
      </c>
      <c r="G12" s="14" t="s">
        <v>110</v>
      </c>
    </row>
    <row r="13" spans="1:7" ht="79" thickTop="1" thickBot="1" x14ac:dyDescent="0.35">
      <c r="A13" s="64"/>
      <c r="B13" s="66"/>
      <c r="C13" s="19" t="s">
        <v>130</v>
      </c>
      <c r="D13" s="20" t="s">
        <v>131</v>
      </c>
      <c r="E13" s="21" t="s">
        <v>132</v>
      </c>
      <c r="F13" s="21" t="s">
        <v>109</v>
      </c>
      <c r="G13" s="20" t="s">
        <v>110</v>
      </c>
    </row>
    <row r="14" spans="1:7" ht="79" thickTop="1" thickBot="1" x14ac:dyDescent="0.35">
      <c r="A14" s="64"/>
      <c r="B14" s="66"/>
      <c r="C14" s="25" t="s">
        <v>133</v>
      </c>
      <c r="D14" s="18" t="s">
        <v>112</v>
      </c>
      <c r="E14" s="11" t="s">
        <v>113</v>
      </c>
      <c r="F14" s="11" t="s">
        <v>114</v>
      </c>
      <c r="G14" s="14" t="s">
        <v>110</v>
      </c>
    </row>
    <row r="15" spans="1:7" ht="79" thickTop="1" thickBot="1" x14ac:dyDescent="0.35">
      <c r="A15" s="64"/>
      <c r="B15" s="66"/>
      <c r="C15" s="25" t="s">
        <v>134</v>
      </c>
      <c r="D15" s="18" t="s">
        <v>135</v>
      </c>
      <c r="E15" s="11" t="s">
        <v>136</v>
      </c>
      <c r="F15" s="11" t="s">
        <v>118</v>
      </c>
      <c r="G15" s="14" t="s">
        <v>110</v>
      </c>
    </row>
    <row r="16" spans="1:7" ht="79" thickTop="1" thickBot="1" x14ac:dyDescent="0.35">
      <c r="A16" s="64"/>
      <c r="B16" s="66"/>
      <c r="C16" s="25" t="s">
        <v>137</v>
      </c>
      <c r="D16" s="18" t="s">
        <v>116</v>
      </c>
      <c r="E16" s="11" t="s">
        <v>136</v>
      </c>
      <c r="F16" s="11" t="s">
        <v>121</v>
      </c>
      <c r="G16" s="14" t="s">
        <v>110</v>
      </c>
    </row>
    <row r="17" spans="1:8" ht="79" thickTop="1" thickBot="1" x14ac:dyDescent="0.35">
      <c r="A17" s="64"/>
      <c r="B17" s="66"/>
      <c r="C17" s="25" t="s">
        <v>138</v>
      </c>
      <c r="D17" s="18" t="s">
        <v>139</v>
      </c>
      <c r="E17" s="11" t="s">
        <v>136</v>
      </c>
      <c r="F17" s="11" t="s">
        <v>124</v>
      </c>
      <c r="G17" s="14" t="s">
        <v>110</v>
      </c>
    </row>
    <row r="18" spans="1:8" ht="79" thickTop="1" thickBot="1" x14ac:dyDescent="0.35">
      <c r="A18" s="64"/>
      <c r="B18" s="66"/>
      <c r="C18" s="25" t="s">
        <v>140</v>
      </c>
      <c r="D18" s="18" t="s">
        <v>128</v>
      </c>
      <c r="E18" s="11" t="s">
        <v>136</v>
      </c>
      <c r="F18" s="11" t="s">
        <v>126</v>
      </c>
      <c r="G18" s="14" t="s">
        <v>110</v>
      </c>
    </row>
    <row r="19" spans="1:8" ht="79" thickTop="1" thickBot="1" x14ac:dyDescent="0.35">
      <c r="A19" s="64"/>
      <c r="B19" s="66"/>
      <c r="C19" s="25" t="s">
        <v>141</v>
      </c>
      <c r="D19" s="18" t="s">
        <v>142</v>
      </c>
      <c r="E19" s="11" t="s">
        <v>136</v>
      </c>
      <c r="F19" s="11" t="s">
        <v>129</v>
      </c>
      <c r="G19" s="14" t="s">
        <v>110</v>
      </c>
    </row>
    <row r="20" spans="1:8" ht="170" thickTop="1" thickBot="1" x14ac:dyDescent="0.35">
      <c r="A20" s="65"/>
      <c r="B20" s="9" t="s">
        <v>147</v>
      </c>
      <c r="C20" s="25" t="s">
        <v>143</v>
      </c>
      <c r="D20" s="14" t="s">
        <v>92</v>
      </c>
      <c r="E20" s="11" t="s">
        <v>144</v>
      </c>
      <c r="F20" s="11" t="s">
        <v>145</v>
      </c>
      <c r="G20" s="11" t="s">
        <v>146</v>
      </c>
      <c r="H20" s="22"/>
    </row>
    <row r="21" spans="1:8" ht="13.5" thickTop="1" x14ac:dyDescent="0.3">
      <c r="A21" s="23"/>
    </row>
    <row r="27" spans="1:8" x14ac:dyDescent="0.3">
      <c r="H27" s="24"/>
    </row>
  </sheetData>
  <mergeCells count="3">
    <mergeCell ref="A2:A4"/>
    <mergeCell ref="A6:A20"/>
    <mergeCell ref="B6:B19"/>
  </mergeCells>
  <hyperlinks>
    <hyperlink ref="E1" location="_ftn1" display="_ftn1" xr:uid="{0E3A135A-9369-4682-9EFB-8FB7A214967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7"/>
  <sheetViews>
    <sheetView tabSelected="1" zoomScale="50" zoomScaleNormal="50" workbookViewId="0">
      <selection activeCell="S8" sqref="S8"/>
    </sheetView>
  </sheetViews>
  <sheetFormatPr baseColWidth="10" defaultColWidth="11.453125" defaultRowHeight="10" x14ac:dyDescent="0.35"/>
  <cols>
    <col min="1" max="1" width="13.1796875" style="28" customWidth="1"/>
    <col min="2" max="2" width="11.54296875" style="28" customWidth="1"/>
    <col min="3" max="3" width="35.453125" style="28" customWidth="1"/>
    <col min="4" max="4" width="20.81640625" style="28" customWidth="1"/>
    <col min="5" max="5" width="9" style="28" bestFit="1" customWidth="1"/>
    <col min="6" max="6" width="10.36328125" style="56" bestFit="1" customWidth="1"/>
    <col min="7" max="7" width="10.36328125" style="28" customWidth="1"/>
    <col min="8" max="8" width="8.1796875" style="28" customWidth="1"/>
    <col min="9" max="9" width="7.81640625" style="28" customWidth="1"/>
    <col min="10" max="10" width="8.36328125" style="28" customWidth="1"/>
    <col min="11" max="11" width="11.1796875" style="28" customWidth="1"/>
    <col min="12" max="12" width="11.08984375" style="28" customWidth="1"/>
    <col min="13" max="13" width="14" style="28" bestFit="1" customWidth="1"/>
    <col min="14" max="14" width="55.453125" style="28" customWidth="1"/>
    <col min="15" max="15" width="37.1796875" style="28" customWidth="1"/>
    <col min="16" max="16" width="25" style="28" customWidth="1"/>
    <col min="17" max="16384" width="11.453125" style="28"/>
  </cols>
  <sheetData>
    <row r="1" spans="1:16" ht="78.5" customHeight="1" x14ac:dyDescent="0.35">
      <c r="A1" s="116"/>
      <c r="B1" s="116"/>
      <c r="C1" s="116"/>
      <c r="D1" s="116"/>
      <c r="E1" s="116"/>
      <c r="F1" s="116"/>
      <c r="G1" s="116"/>
      <c r="H1" s="116"/>
      <c r="I1" s="116"/>
      <c r="J1" s="116"/>
      <c r="K1" s="116"/>
      <c r="L1" s="116"/>
      <c r="M1" s="116"/>
      <c r="N1" s="116"/>
      <c r="O1" s="116"/>
      <c r="P1" s="116"/>
    </row>
    <row r="2" spans="1:16" x14ac:dyDescent="0.35">
      <c r="A2" s="114" t="s">
        <v>11</v>
      </c>
      <c r="B2" s="114"/>
      <c r="C2" s="114"/>
      <c r="D2" s="114"/>
      <c r="E2" s="114"/>
      <c r="F2" s="114"/>
      <c r="G2" s="114"/>
      <c r="H2" s="114"/>
      <c r="I2" s="114"/>
      <c r="J2" s="114"/>
      <c r="K2" s="114"/>
      <c r="L2" s="114"/>
      <c r="M2" s="114"/>
      <c r="N2" s="114"/>
      <c r="O2" s="114"/>
      <c r="P2" s="114"/>
    </row>
    <row r="3" spans="1:16" x14ac:dyDescent="0.35">
      <c r="A3" s="114" t="s">
        <v>78</v>
      </c>
      <c r="B3" s="114"/>
      <c r="C3" s="114"/>
      <c r="D3" s="114"/>
      <c r="E3" s="114"/>
      <c r="F3" s="114"/>
      <c r="G3" s="114"/>
      <c r="H3" s="114"/>
      <c r="I3" s="114"/>
      <c r="J3" s="114"/>
      <c r="K3" s="114"/>
      <c r="L3" s="114"/>
      <c r="M3" s="114"/>
      <c r="N3" s="114"/>
      <c r="O3" s="114"/>
      <c r="P3" s="114"/>
    </row>
    <row r="4" spans="1:16" x14ac:dyDescent="0.35">
      <c r="A4" s="114" t="s">
        <v>77</v>
      </c>
      <c r="B4" s="114"/>
      <c r="C4" s="114"/>
      <c r="D4" s="114"/>
      <c r="E4" s="114"/>
      <c r="F4" s="114"/>
      <c r="G4" s="114"/>
      <c r="H4" s="114"/>
      <c r="I4" s="114"/>
      <c r="J4" s="114"/>
      <c r="K4" s="114"/>
      <c r="L4" s="114"/>
      <c r="M4" s="114"/>
      <c r="N4" s="114"/>
      <c r="O4" s="114"/>
      <c r="P4" s="114"/>
    </row>
    <row r="5" spans="1:16" ht="15" customHeight="1" thickBot="1" x14ac:dyDescent="0.4">
      <c r="A5" s="115" t="s">
        <v>174</v>
      </c>
      <c r="B5" s="115"/>
      <c r="C5" s="115"/>
      <c r="D5" s="115"/>
      <c r="E5" s="115"/>
      <c r="F5" s="115"/>
      <c r="G5" s="115"/>
      <c r="H5" s="115"/>
      <c r="I5" s="115"/>
      <c r="J5" s="115"/>
      <c r="K5" s="115"/>
      <c r="L5" s="115"/>
      <c r="M5" s="115"/>
      <c r="N5" s="115"/>
      <c r="O5" s="115"/>
      <c r="P5" s="115"/>
    </row>
    <row r="6" spans="1:16" ht="28.5" customHeight="1" thickTop="1" thickBot="1" x14ac:dyDescent="0.4">
      <c r="A6" s="86" t="s">
        <v>75</v>
      </c>
      <c r="B6" s="86" t="s">
        <v>0</v>
      </c>
      <c r="C6" s="86" t="s">
        <v>1</v>
      </c>
      <c r="D6" s="86" t="s">
        <v>2</v>
      </c>
      <c r="E6" s="89" t="s">
        <v>6</v>
      </c>
      <c r="F6" s="86" t="s">
        <v>7</v>
      </c>
      <c r="G6" s="86" t="s">
        <v>8</v>
      </c>
      <c r="H6" s="86"/>
      <c r="I6" s="88"/>
      <c r="J6" s="83" t="s">
        <v>16</v>
      </c>
      <c r="K6" s="84"/>
      <c r="L6" s="84"/>
      <c r="M6" s="84"/>
      <c r="N6" s="84"/>
      <c r="O6" s="84"/>
      <c r="P6" s="85"/>
    </row>
    <row r="7" spans="1:16" ht="85.5" customHeight="1" thickTop="1" thickBot="1" x14ac:dyDescent="0.4">
      <c r="A7" s="86"/>
      <c r="B7" s="86"/>
      <c r="C7" s="86"/>
      <c r="D7" s="86"/>
      <c r="E7" s="90"/>
      <c r="F7" s="86"/>
      <c r="G7" s="29" t="s">
        <v>3</v>
      </c>
      <c r="H7" s="29" t="s">
        <v>5</v>
      </c>
      <c r="I7" s="29" t="s">
        <v>4</v>
      </c>
      <c r="J7" s="30" t="s">
        <v>9</v>
      </c>
      <c r="K7" s="30" t="s">
        <v>23</v>
      </c>
      <c r="L7" s="30" t="s">
        <v>24</v>
      </c>
      <c r="M7" s="30" t="s">
        <v>10</v>
      </c>
      <c r="N7" s="30" t="s">
        <v>14</v>
      </c>
      <c r="O7" s="30" t="s">
        <v>149</v>
      </c>
      <c r="P7" s="30" t="s">
        <v>205</v>
      </c>
    </row>
    <row r="8" spans="1:16" ht="121" thickTop="1" thickBot="1" x14ac:dyDescent="0.4">
      <c r="A8" s="79" t="s">
        <v>45</v>
      </c>
      <c r="B8" s="77" t="s">
        <v>42</v>
      </c>
      <c r="C8" s="32" t="s">
        <v>43</v>
      </c>
      <c r="D8" s="32" t="s">
        <v>44</v>
      </c>
      <c r="E8" s="33" t="s">
        <v>41</v>
      </c>
      <c r="F8" s="33">
        <v>258</v>
      </c>
      <c r="G8" s="34">
        <v>880</v>
      </c>
      <c r="H8" s="33">
        <f>247+K8</f>
        <v>400</v>
      </c>
      <c r="I8" s="35">
        <f t="shared" ref="I8:I25" si="0">H8/G8</f>
        <v>0.45454545454545453</v>
      </c>
      <c r="J8" s="36">
        <v>220</v>
      </c>
      <c r="K8" s="36">
        <v>153</v>
      </c>
      <c r="L8" s="37">
        <f t="shared" ref="L8:L13" si="1">K8/J8</f>
        <v>0.69545454545454544</v>
      </c>
      <c r="M8" s="44" t="s">
        <v>151</v>
      </c>
      <c r="N8" s="38" t="s">
        <v>175</v>
      </c>
      <c r="O8" s="38" t="s">
        <v>152</v>
      </c>
      <c r="P8" s="39">
        <v>12476015</v>
      </c>
    </row>
    <row r="9" spans="1:16" ht="198" customHeight="1" thickTop="1" thickBot="1" x14ac:dyDescent="0.4">
      <c r="A9" s="80"/>
      <c r="B9" s="78"/>
      <c r="C9" s="32" t="s">
        <v>46</v>
      </c>
      <c r="D9" s="32" t="s">
        <v>47</v>
      </c>
      <c r="E9" s="33" t="s">
        <v>41</v>
      </c>
      <c r="F9" s="33" t="s">
        <v>40</v>
      </c>
      <c r="G9" s="40">
        <v>0.2</v>
      </c>
      <c r="H9" s="40">
        <v>8.2000000000000003E-2</v>
      </c>
      <c r="I9" s="40">
        <f t="shared" si="0"/>
        <v>0.41</v>
      </c>
      <c r="J9" s="41">
        <v>0.1</v>
      </c>
      <c r="K9" s="41">
        <v>0</v>
      </c>
      <c r="L9" s="42">
        <f t="shared" si="1"/>
        <v>0</v>
      </c>
      <c r="M9" s="44" t="s">
        <v>151</v>
      </c>
      <c r="N9" s="38" t="s">
        <v>176</v>
      </c>
      <c r="O9" s="38" t="s">
        <v>153</v>
      </c>
      <c r="P9" s="39">
        <v>53008113.439999998</v>
      </c>
    </row>
    <row r="10" spans="1:16" ht="104.5" customHeight="1" thickTop="1" thickBot="1" x14ac:dyDescent="0.4">
      <c r="A10" s="80"/>
      <c r="B10" s="87"/>
      <c r="C10" s="32" t="s">
        <v>48</v>
      </c>
      <c r="D10" s="32" t="s">
        <v>49</v>
      </c>
      <c r="E10" s="33" t="s">
        <v>41</v>
      </c>
      <c r="F10" s="33" t="s">
        <v>40</v>
      </c>
      <c r="G10" s="40">
        <v>0.1</v>
      </c>
      <c r="H10" s="35">
        <v>0.38</v>
      </c>
      <c r="I10" s="40">
        <f t="shared" si="0"/>
        <v>3.8</v>
      </c>
      <c r="J10" s="41">
        <v>0.37</v>
      </c>
      <c r="K10" s="41">
        <v>0</v>
      </c>
      <c r="L10" s="42">
        <f t="shared" si="1"/>
        <v>0</v>
      </c>
      <c r="M10" s="44" t="s">
        <v>151</v>
      </c>
      <c r="N10" s="38" t="s">
        <v>177</v>
      </c>
      <c r="O10" s="38" t="s">
        <v>154</v>
      </c>
      <c r="P10" s="39">
        <v>163076872.66</v>
      </c>
    </row>
    <row r="11" spans="1:16" ht="311" thickTop="1" thickBot="1" x14ac:dyDescent="0.4">
      <c r="A11" s="80"/>
      <c r="B11" s="31" t="s">
        <v>50</v>
      </c>
      <c r="C11" s="32" t="s">
        <v>51</v>
      </c>
      <c r="D11" s="32" t="s">
        <v>52</v>
      </c>
      <c r="E11" s="33" t="s">
        <v>41</v>
      </c>
      <c r="F11" s="33" t="s">
        <v>40</v>
      </c>
      <c r="G11" s="40">
        <v>0.9</v>
      </c>
      <c r="H11" s="40">
        <v>0.87270000000000003</v>
      </c>
      <c r="I11" s="35">
        <f t="shared" si="0"/>
        <v>0.96966666666666668</v>
      </c>
      <c r="J11" s="43">
        <v>0.9</v>
      </c>
      <c r="K11" s="37">
        <v>6.6600000000000006E-2</v>
      </c>
      <c r="L11" s="37">
        <f t="shared" si="1"/>
        <v>7.400000000000001E-2</v>
      </c>
      <c r="M11" s="44" t="s">
        <v>151</v>
      </c>
      <c r="N11" s="45" t="s">
        <v>170</v>
      </c>
      <c r="O11" s="45" t="s">
        <v>192</v>
      </c>
      <c r="P11" s="39">
        <v>99695730.400000006</v>
      </c>
    </row>
    <row r="12" spans="1:16" ht="153.65" customHeight="1" thickTop="1" thickBot="1" x14ac:dyDescent="0.4">
      <c r="A12" s="80"/>
      <c r="B12" s="81" t="s">
        <v>53</v>
      </c>
      <c r="C12" s="77" t="s">
        <v>54</v>
      </c>
      <c r="D12" s="46" t="s">
        <v>178</v>
      </c>
      <c r="E12" s="47" t="s">
        <v>6</v>
      </c>
      <c r="F12" s="47">
        <v>65</v>
      </c>
      <c r="G12" s="48">
        <v>240</v>
      </c>
      <c r="H12" s="47">
        <f>61+K12</f>
        <v>92</v>
      </c>
      <c r="I12" s="49">
        <f t="shared" si="0"/>
        <v>0.38333333333333336</v>
      </c>
      <c r="J12" s="50">
        <f>SUM(J13:J18)</f>
        <v>60</v>
      </c>
      <c r="K12" s="50">
        <f>SUM(K13:K18)</f>
        <v>31</v>
      </c>
      <c r="L12" s="51">
        <f t="shared" si="1"/>
        <v>0.51666666666666672</v>
      </c>
      <c r="M12" s="44" t="s">
        <v>151</v>
      </c>
      <c r="N12" s="52" t="s">
        <v>179</v>
      </c>
      <c r="O12" s="53"/>
      <c r="P12" s="54">
        <f>SUM(P13:P18)</f>
        <v>68750000</v>
      </c>
    </row>
    <row r="13" spans="1:16" ht="103.25" customHeight="1" thickTop="1" thickBot="1" x14ac:dyDescent="0.4">
      <c r="A13" s="80"/>
      <c r="B13" s="82"/>
      <c r="C13" s="78"/>
      <c r="D13" s="32" t="s">
        <v>55</v>
      </c>
      <c r="E13" s="33" t="s">
        <v>56</v>
      </c>
      <c r="F13" s="33">
        <v>5</v>
      </c>
      <c r="G13" s="34">
        <v>20</v>
      </c>
      <c r="H13" s="33">
        <f>6+K13</f>
        <v>9</v>
      </c>
      <c r="I13" s="35">
        <f t="shared" si="0"/>
        <v>0.45</v>
      </c>
      <c r="J13" s="36">
        <v>5</v>
      </c>
      <c r="K13" s="36">
        <v>3</v>
      </c>
      <c r="L13" s="37">
        <f t="shared" si="1"/>
        <v>0.6</v>
      </c>
      <c r="M13" s="44" t="s">
        <v>151</v>
      </c>
      <c r="N13" s="38" t="s">
        <v>180</v>
      </c>
      <c r="O13" s="45" t="s">
        <v>156</v>
      </c>
      <c r="P13" s="39">
        <v>5777500</v>
      </c>
    </row>
    <row r="14" spans="1:16" ht="141" thickTop="1" thickBot="1" x14ac:dyDescent="0.4">
      <c r="A14" s="80"/>
      <c r="B14" s="82"/>
      <c r="C14" s="78"/>
      <c r="D14" s="32" t="s">
        <v>57</v>
      </c>
      <c r="E14" s="33" t="s">
        <v>58</v>
      </c>
      <c r="F14" s="33">
        <v>13</v>
      </c>
      <c r="G14" s="34">
        <v>44</v>
      </c>
      <c r="H14" s="33">
        <f>11+K14</f>
        <v>18</v>
      </c>
      <c r="I14" s="35">
        <f t="shared" si="0"/>
        <v>0.40909090909090912</v>
      </c>
      <c r="J14" s="36">
        <v>11</v>
      </c>
      <c r="K14" s="36">
        <v>7</v>
      </c>
      <c r="L14" s="37">
        <f t="shared" ref="L14:L18" si="2">K14/J14</f>
        <v>0.63636363636363635</v>
      </c>
      <c r="M14" s="44" t="s">
        <v>151</v>
      </c>
      <c r="N14" s="38" t="s">
        <v>168</v>
      </c>
      <c r="O14" s="45" t="s">
        <v>157</v>
      </c>
      <c r="P14" s="39">
        <v>15515287.5</v>
      </c>
    </row>
    <row r="15" spans="1:16" ht="241" thickTop="1" thickBot="1" x14ac:dyDescent="0.4">
      <c r="A15" s="80"/>
      <c r="B15" s="82"/>
      <c r="C15" s="78"/>
      <c r="D15" s="32" t="s">
        <v>59</v>
      </c>
      <c r="E15" s="33" t="s">
        <v>60</v>
      </c>
      <c r="F15" s="33">
        <v>10</v>
      </c>
      <c r="G15" s="34">
        <v>44</v>
      </c>
      <c r="H15" s="33">
        <f>11+K15</f>
        <v>13</v>
      </c>
      <c r="I15" s="35">
        <f t="shared" si="0"/>
        <v>0.29545454545454547</v>
      </c>
      <c r="J15" s="36">
        <v>11</v>
      </c>
      <c r="K15" s="36">
        <v>2</v>
      </c>
      <c r="L15" s="37">
        <f t="shared" si="2"/>
        <v>0.18181818181818182</v>
      </c>
      <c r="M15" s="58" t="s">
        <v>155</v>
      </c>
      <c r="N15" s="38" t="s">
        <v>181</v>
      </c>
      <c r="O15" s="45" t="s">
        <v>158</v>
      </c>
      <c r="P15" s="39">
        <v>10698805</v>
      </c>
    </row>
    <row r="16" spans="1:16" ht="91" thickTop="1" thickBot="1" x14ac:dyDescent="0.4">
      <c r="A16" s="80"/>
      <c r="B16" s="82"/>
      <c r="C16" s="78"/>
      <c r="D16" s="32" t="s">
        <v>61</v>
      </c>
      <c r="E16" s="33" t="s">
        <v>62</v>
      </c>
      <c r="F16" s="33">
        <v>12</v>
      </c>
      <c r="G16" s="34">
        <v>44</v>
      </c>
      <c r="H16" s="33">
        <f>11+K16</f>
        <v>18</v>
      </c>
      <c r="I16" s="35">
        <f t="shared" si="0"/>
        <v>0.40909090909090912</v>
      </c>
      <c r="J16" s="36">
        <v>11</v>
      </c>
      <c r="K16" s="36">
        <v>7</v>
      </c>
      <c r="L16" s="37">
        <f t="shared" si="2"/>
        <v>0.63636363636363635</v>
      </c>
      <c r="M16" s="44" t="s">
        <v>151</v>
      </c>
      <c r="N16" s="38" t="s">
        <v>182</v>
      </c>
      <c r="O16" s="45" t="s">
        <v>159</v>
      </c>
      <c r="P16" s="39">
        <v>15334257</v>
      </c>
    </row>
    <row r="17" spans="1:16" ht="71" thickTop="1" thickBot="1" x14ac:dyDescent="0.4">
      <c r="A17" s="80"/>
      <c r="B17" s="82"/>
      <c r="C17" s="78"/>
      <c r="D17" s="32" t="s">
        <v>63</v>
      </c>
      <c r="E17" s="33" t="s">
        <v>64</v>
      </c>
      <c r="F17" s="33">
        <v>10</v>
      </c>
      <c r="G17" s="34">
        <v>44</v>
      </c>
      <c r="H17" s="33">
        <f>11+K17</f>
        <v>18</v>
      </c>
      <c r="I17" s="35">
        <f t="shared" si="0"/>
        <v>0.40909090909090912</v>
      </c>
      <c r="J17" s="36">
        <v>11</v>
      </c>
      <c r="K17" s="36">
        <v>7</v>
      </c>
      <c r="L17" s="37">
        <f t="shared" si="2"/>
        <v>0.63636363636363635</v>
      </c>
      <c r="M17" s="44" t="s">
        <v>151</v>
      </c>
      <c r="N17" s="38" t="s">
        <v>183</v>
      </c>
      <c r="O17" s="45" t="s">
        <v>160</v>
      </c>
      <c r="P17" s="39">
        <v>11022432</v>
      </c>
    </row>
    <row r="18" spans="1:16" ht="241" thickTop="1" thickBot="1" x14ac:dyDescent="0.4">
      <c r="A18" s="80"/>
      <c r="B18" s="82"/>
      <c r="C18" s="78"/>
      <c r="D18" s="32" t="s">
        <v>65</v>
      </c>
      <c r="E18" s="33" t="s">
        <v>66</v>
      </c>
      <c r="F18" s="33">
        <v>15</v>
      </c>
      <c r="G18" s="34">
        <v>44</v>
      </c>
      <c r="H18" s="33">
        <f>11+K18</f>
        <v>16</v>
      </c>
      <c r="I18" s="35">
        <f t="shared" si="0"/>
        <v>0.36363636363636365</v>
      </c>
      <c r="J18" s="36">
        <v>11</v>
      </c>
      <c r="K18" s="36">
        <v>5</v>
      </c>
      <c r="L18" s="37">
        <f t="shared" si="2"/>
        <v>0.45454545454545453</v>
      </c>
      <c r="M18" s="58" t="s">
        <v>155</v>
      </c>
      <c r="N18" s="38" t="s">
        <v>184</v>
      </c>
      <c r="O18" s="45" t="s">
        <v>161</v>
      </c>
      <c r="P18" s="39">
        <v>10401718.5</v>
      </c>
    </row>
    <row r="19" spans="1:16" ht="145.25" customHeight="1" thickTop="1" thickBot="1" x14ac:dyDescent="0.4">
      <c r="A19" s="80"/>
      <c r="B19" s="82"/>
      <c r="C19" s="78"/>
      <c r="D19" s="46" t="s">
        <v>67</v>
      </c>
      <c r="E19" s="47" t="s">
        <v>6</v>
      </c>
      <c r="F19" s="47">
        <v>82</v>
      </c>
      <c r="G19" s="48">
        <v>280</v>
      </c>
      <c r="H19" s="47">
        <f>81+K19</f>
        <v>137</v>
      </c>
      <c r="I19" s="49">
        <f t="shared" si="0"/>
        <v>0.48928571428571427</v>
      </c>
      <c r="J19" s="50">
        <f>SUM(J20:J25)</f>
        <v>70</v>
      </c>
      <c r="K19" s="50">
        <f>SUM(K20:K25)</f>
        <v>56</v>
      </c>
      <c r="L19" s="51">
        <f>K19/J19</f>
        <v>0.8</v>
      </c>
      <c r="M19" s="44" t="s">
        <v>151</v>
      </c>
      <c r="N19" s="53" t="s">
        <v>185</v>
      </c>
      <c r="O19" s="53"/>
      <c r="P19" s="54">
        <f>SUM(P20:P25)</f>
        <v>68750000</v>
      </c>
    </row>
    <row r="20" spans="1:16" ht="120.65" customHeight="1" thickTop="1" thickBot="1" x14ac:dyDescent="0.4">
      <c r="A20" s="80"/>
      <c r="B20" s="82"/>
      <c r="C20" s="78"/>
      <c r="D20" s="32" t="s">
        <v>68</v>
      </c>
      <c r="E20" s="33" t="s">
        <v>56</v>
      </c>
      <c r="F20" s="33">
        <v>5</v>
      </c>
      <c r="G20" s="34">
        <v>20</v>
      </c>
      <c r="H20" s="33">
        <f>7+K20</f>
        <v>15</v>
      </c>
      <c r="I20" s="35">
        <f t="shared" si="0"/>
        <v>0.75</v>
      </c>
      <c r="J20" s="36">
        <v>5</v>
      </c>
      <c r="K20" s="36">
        <v>8</v>
      </c>
      <c r="L20" s="37">
        <f>K20/J20</f>
        <v>1.6</v>
      </c>
      <c r="M20" s="44" t="s">
        <v>151</v>
      </c>
      <c r="N20" s="38" t="s">
        <v>204</v>
      </c>
      <c r="O20" s="45" t="s">
        <v>162</v>
      </c>
      <c r="P20" s="39">
        <v>5777500</v>
      </c>
    </row>
    <row r="21" spans="1:16" ht="131" thickTop="1" thickBot="1" x14ac:dyDescent="0.4">
      <c r="A21" s="80"/>
      <c r="B21" s="82"/>
      <c r="C21" s="78"/>
      <c r="D21" s="32" t="s">
        <v>69</v>
      </c>
      <c r="E21" s="33" t="s">
        <v>58</v>
      </c>
      <c r="F21" s="33">
        <v>14</v>
      </c>
      <c r="G21" s="34">
        <v>52</v>
      </c>
      <c r="H21" s="33">
        <f>15+K21</f>
        <v>28</v>
      </c>
      <c r="I21" s="35">
        <f t="shared" si="0"/>
        <v>0.53846153846153844</v>
      </c>
      <c r="J21" s="36">
        <v>13</v>
      </c>
      <c r="K21" s="36">
        <v>13</v>
      </c>
      <c r="L21" s="37">
        <f t="shared" ref="L21:L26" si="3">K21/J21</f>
        <v>1</v>
      </c>
      <c r="M21" s="44" t="s">
        <v>151</v>
      </c>
      <c r="N21" s="59" t="s">
        <v>203</v>
      </c>
      <c r="O21" s="45" t="s">
        <v>163</v>
      </c>
      <c r="P21" s="39">
        <v>15515287.5</v>
      </c>
    </row>
    <row r="22" spans="1:16" ht="201" thickTop="1" thickBot="1" x14ac:dyDescent="0.4">
      <c r="A22" s="80"/>
      <c r="B22" s="82"/>
      <c r="C22" s="78"/>
      <c r="D22" s="32" t="s">
        <v>70</v>
      </c>
      <c r="E22" s="33" t="s">
        <v>60</v>
      </c>
      <c r="F22" s="33">
        <v>13</v>
      </c>
      <c r="G22" s="34">
        <v>52</v>
      </c>
      <c r="H22" s="33">
        <f>13+K22</f>
        <v>17</v>
      </c>
      <c r="I22" s="35">
        <f t="shared" si="0"/>
        <v>0.32692307692307693</v>
      </c>
      <c r="J22" s="36">
        <v>13</v>
      </c>
      <c r="K22" s="36">
        <v>4</v>
      </c>
      <c r="L22" s="37">
        <f t="shared" si="3"/>
        <v>0.30769230769230771</v>
      </c>
      <c r="M22" s="58" t="s">
        <v>155</v>
      </c>
      <c r="N22" s="38" t="s">
        <v>186</v>
      </c>
      <c r="O22" s="45" t="s">
        <v>164</v>
      </c>
      <c r="P22" s="39">
        <v>10698805</v>
      </c>
    </row>
    <row r="23" spans="1:16" ht="101" thickTop="1" thickBot="1" x14ac:dyDescent="0.4">
      <c r="A23" s="80"/>
      <c r="B23" s="82"/>
      <c r="C23" s="78"/>
      <c r="D23" s="32" t="s">
        <v>71</v>
      </c>
      <c r="E23" s="33" t="s">
        <v>62</v>
      </c>
      <c r="F23" s="33">
        <v>24</v>
      </c>
      <c r="G23" s="34">
        <v>52</v>
      </c>
      <c r="H23" s="33">
        <f>19+K23</f>
        <v>32</v>
      </c>
      <c r="I23" s="35">
        <f t="shared" si="0"/>
        <v>0.61538461538461542</v>
      </c>
      <c r="J23" s="36">
        <v>13</v>
      </c>
      <c r="K23" s="36">
        <v>13</v>
      </c>
      <c r="L23" s="37">
        <f t="shared" si="3"/>
        <v>1</v>
      </c>
      <c r="M23" s="44" t="s">
        <v>151</v>
      </c>
      <c r="N23" s="38" t="s">
        <v>187</v>
      </c>
      <c r="O23" s="45" t="s">
        <v>165</v>
      </c>
      <c r="P23" s="39">
        <v>15334257</v>
      </c>
    </row>
    <row r="24" spans="1:16" ht="71" thickTop="1" thickBot="1" x14ac:dyDescent="0.4">
      <c r="A24" s="80"/>
      <c r="B24" s="82"/>
      <c r="C24" s="78"/>
      <c r="D24" s="32" t="s">
        <v>72</v>
      </c>
      <c r="E24" s="33" t="s">
        <v>64</v>
      </c>
      <c r="F24" s="33">
        <v>15</v>
      </c>
      <c r="G24" s="34">
        <v>52</v>
      </c>
      <c r="H24" s="33">
        <f>13+K24</f>
        <v>26</v>
      </c>
      <c r="I24" s="35">
        <f t="shared" si="0"/>
        <v>0.5</v>
      </c>
      <c r="J24" s="36">
        <v>13</v>
      </c>
      <c r="K24" s="36">
        <v>13</v>
      </c>
      <c r="L24" s="37">
        <f t="shared" si="3"/>
        <v>1</v>
      </c>
      <c r="M24" s="44" t="s">
        <v>151</v>
      </c>
      <c r="N24" s="38" t="s">
        <v>188</v>
      </c>
      <c r="O24" s="45" t="s">
        <v>166</v>
      </c>
      <c r="P24" s="39">
        <v>11022432</v>
      </c>
    </row>
    <row r="25" spans="1:16" ht="251" thickTop="1" thickBot="1" x14ac:dyDescent="0.4">
      <c r="A25" s="80"/>
      <c r="B25" s="82"/>
      <c r="C25" s="87"/>
      <c r="D25" s="32" t="s">
        <v>73</v>
      </c>
      <c r="E25" s="33" t="s">
        <v>66</v>
      </c>
      <c r="F25" s="33">
        <v>11</v>
      </c>
      <c r="G25" s="34">
        <v>52</v>
      </c>
      <c r="H25" s="33">
        <f>14+K25</f>
        <v>19</v>
      </c>
      <c r="I25" s="35">
        <f t="shared" si="0"/>
        <v>0.36538461538461536</v>
      </c>
      <c r="J25" s="36">
        <v>13</v>
      </c>
      <c r="K25" s="36">
        <v>5</v>
      </c>
      <c r="L25" s="37">
        <f t="shared" si="3"/>
        <v>0.38461538461538464</v>
      </c>
      <c r="M25" s="58" t="s">
        <v>155</v>
      </c>
      <c r="N25" s="38" t="s">
        <v>189</v>
      </c>
      <c r="O25" s="45" t="s">
        <v>167</v>
      </c>
      <c r="P25" s="39">
        <v>10401718.5</v>
      </c>
    </row>
    <row r="26" spans="1:16" ht="89" customHeight="1" thickTop="1" thickBot="1" x14ac:dyDescent="0.4">
      <c r="A26" s="80"/>
      <c r="B26" s="82"/>
      <c r="C26" s="77" t="s">
        <v>74</v>
      </c>
      <c r="D26" s="75" t="s">
        <v>76</v>
      </c>
      <c r="E26" s="75" t="s">
        <v>41</v>
      </c>
      <c r="F26" s="75" t="s">
        <v>40</v>
      </c>
      <c r="G26" s="67">
        <v>8</v>
      </c>
      <c r="H26" s="67">
        <f>6+K26</f>
        <v>14</v>
      </c>
      <c r="I26" s="69">
        <f>H26/G26</f>
        <v>1.75</v>
      </c>
      <c r="J26" s="67">
        <v>2</v>
      </c>
      <c r="K26" s="67">
        <v>8</v>
      </c>
      <c r="L26" s="69">
        <f t="shared" si="3"/>
        <v>4</v>
      </c>
      <c r="M26" s="71" t="s">
        <v>151</v>
      </c>
      <c r="N26" s="45" t="s">
        <v>193</v>
      </c>
      <c r="O26" s="55" t="s">
        <v>169</v>
      </c>
      <c r="P26" s="73" t="s">
        <v>173</v>
      </c>
    </row>
    <row r="27" spans="1:16" ht="79" customHeight="1" thickTop="1" thickBot="1" x14ac:dyDescent="0.4">
      <c r="A27" s="80"/>
      <c r="B27" s="82"/>
      <c r="C27" s="78"/>
      <c r="D27" s="76"/>
      <c r="E27" s="76"/>
      <c r="F27" s="76"/>
      <c r="G27" s="68"/>
      <c r="H27" s="68"/>
      <c r="I27" s="70"/>
      <c r="J27" s="68"/>
      <c r="K27" s="68"/>
      <c r="L27" s="70"/>
      <c r="M27" s="72"/>
      <c r="N27" s="45" t="s">
        <v>190</v>
      </c>
      <c r="O27" s="45" t="s">
        <v>171</v>
      </c>
      <c r="P27" s="74"/>
    </row>
    <row r="28" spans="1:16" ht="275" customHeight="1" thickTop="1" thickBot="1" x14ac:dyDescent="0.4">
      <c r="A28" s="80"/>
      <c r="B28" s="82"/>
      <c r="C28" s="78"/>
      <c r="D28" s="76"/>
      <c r="E28" s="76"/>
      <c r="F28" s="76"/>
      <c r="G28" s="68"/>
      <c r="H28" s="68"/>
      <c r="I28" s="70"/>
      <c r="J28" s="68"/>
      <c r="K28" s="68"/>
      <c r="L28" s="70"/>
      <c r="M28" s="72"/>
      <c r="N28" s="45" t="s">
        <v>202</v>
      </c>
      <c r="O28" s="45" t="s">
        <v>172</v>
      </c>
      <c r="P28" s="74"/>
    </row>
    <row r="29" spans="1:16" ht="10.5" thickTop="1" x14ac:dyDescent="0.35"/>
    <row r="30" spans="1:16" ht="11" x14ac:dyDescent="0.35">
      <c r="A30" s="28" t="s">
        <v>191</v>
      </c>
    </row>
    <row r="32" spans="1:16" x14ac:dyDescent="0.35">
      <c r="A32" s="57" t="s">
        <v>194</v>
      </c>
    </row>
    <row r="33" spans="1:9" ht="4.5" customHeight="1" x14ac:dyDescent="0.35"/>
    <row r="34" spans="1:9" ht="51" customHeight="1" x14ac:dyDescent="0.35">
      <c r="A34" s="91" t="s">
        <v>195</v>
      </c>
      <c r="B34" s="92"/>
      <c r="C34" s="92"/>
      <c r="D34" s="92"/>
      <c r="E34" s="92"/>
      <c r="F34" s="92"/>
      <c r="G34" s="92"/>
      <c r="H34" s="92"/>
      <c r="I34" s="92"/>
    </row>
    <row r="35" spans="1:9" ht="56.5" customHeight="1" x14ac:dyDescent="0.35">
      <c r="A35" s="92"/>
      <c r="B35" s="92"/>
      <c r="C35" s="92"/>
      <c r="D35" s="92"/>
      <c r="E35" s="92"/>
      <c r="F35" s="92"/>
      <c r="G35" s="92"/>
      <c r="H35" s="92"/>
      <c r="I35" s="92"/>
    </row>
    <row r="36" spans="1:9" ht="46" customHeight="1" x14ac:dyDescent="0.35">
      <c r="A36" s="92"/>
      <c r="B36" s="92"/>
      <c r="C36" s="92"/>
      <c r="D36" s="92"/>
      <c r="E36" s="92"/>
      <c r="F36" s="92"/>
      <c r="G36" s="92"/>
      <c r="H36" s="92"/>
      <c r="I36" s="92"/>
    </row>
    <row r="37" spans="1:9" ht="64" customHeight="1" x14ac:dyDescent="0.35">
      <c r="A37" s="91" t="s">
        <v>196</v>
      </c>
      <c r="B37" s="92"/>
      <c r="C37" s="92"/>
      <c r="D37" s="92"/>
      <c r="E37" s="92"/>
      <c r="F37" s="92"/>
      <c r="G37" s="92"/>
      <c r="H37" s="92"/>
      <c r="I37" s="92"/>
    </row>
    <row r="38" spans="1:9" ht="69.5" customHeight="1" x14ac:dyDescent="0.35">
      <c r="A38" s="92"/>
      <c r="B38" s="92"/>
      <c r="C38" s="92"/>
      <c r="D38" s="92"/>
      <c r="E38" s="92"/>
      <c r="F38" s="92"/>
      <c r="G38" s="92"/>
      <c r="H38" s="92"/>
      <c r="I38" s="92"/>
    </row>
    <row r="39" spans="1:9" ht="70" customHeight="1" x14ac:dyDescent="0.35">
      <c r="A39" s="92"/>
      <c r="B39" s="92"/>
      <c r="C39" s="92"/>
      <c r="D39" s="92"/>
      <c r="E39" s="92"/>
      <c r="F39" s="92"/>
      <c r="G39" s="92"/>
      <c r="H39" s="92"/>
      <c r="I39" s="92"/>
    </row>
    <row r="40" spans="1:9" ht="70.5" customHeight="1" x14ac:dyDescent="0.35">
      <c r="A40" s="91" t="s">
        <v>197</v>
      </c>
      <c r="B40" s="92"/>
      <c r="C40" s="92"/>
      <c r="D40" s="92"/>
      <c r="E40" s="92"/>
      <c r="F40" s="92"/>
      <c r="G40" s="92"/>
      <c r="H40" s="92"/>
      <c r="I40" s="92"/>
    </row>
    <row r="41" spans="1:9" ht="53" customHeight="1" x14ac:dyDescent="0.35">
      <c r="A41" s="92"/>
      <c r="B41" s="92"/>
      <c r="C41" s="92"/>
      <c r="D41" s="92"/>
      <c r="E41" s="92"/>
      <c r="F41" s="92"/>
      <c r="G41" s="92"/>
      <c r="H41" s="92"/>
      <c r="I41" s="92"/>
    </row>
    <row r="42" spans="1:9" ht="38.5" customHeight="1" x14ac:dyDescent="0.35">
      <c r="A42" s="92"/>
      <c r="B42" s="92"/>
      <c r="C42" s="92"/>
      <c r="D42" s="92"/>
      <c r="E42" s="92"/>
      <c r="F42" s="92"/>
      <c r="G42" s="92"/>
      <c r="H42" s="92"/>
      <c r="I42" s="92"/>
    </row>
    <row r="43" spans="1:9" ht="49.5" customHeight="1" x14ac:dyDescent="0.35">
      <c r="A43" s="92"/>
      <c r="B43" s="92"/>
      <c r="C43" s="92"/>
      <c r="D43" s="92"/>
      <c r="E43" s="92"/>
      <c r="F43" s="92"/>
      <c r="G43" s="92"/>
      <c r="H43" s="92"/>
      <c r="I43" s="92"/>
    </row>
    <row r="44" spans="1:9" ht="26.5" customHeight="1" x14ac:dyDescent="0.35">
      <c r="A44" s="91" t="s">
        <v>198</v>
      </c>
      <c r="B44" s="92"/>
      <c r="C44" s="92"/>
      <c r="D44" s="92"/>
      <c r="E44" s="92"/>
      <c r="F44" s="92"/>
      <c r="G44" s="92"/>
      <c r="H44" s="92"/>
      <c r="I44" s="92"/>
    </row>
    <row r="45" spans="1:9" ht="114" customHeight="1" x14ac:dyDescent="0.35">
      <c r="A45" s="92"/>
      <c r="B45" s="92"/>
      <c r="C45" s="92"/>
      <c r="D45" s="92"/>
      <c r="E45" s="92"/>
      <c r="F45" s="92"/>
      <c r="G45" s="92"/>
      <c r="H45" s="92"/>
      <c r="I45" s="92"/>
    </row>
    <row r="46" spans="1:9" ht="105" customHeight="1" x14ac:dyDescent="0.35">
      <c r="A46" s="92"/>
      <c r="B46" s="92"/>
      <c r="C46" s="92"/>
      <c r="D46" s="92"/>
      <c r="E46" s="92"/>
      <c r="F46" s="92"/>
      <c r="G46" s="92"/>
      <c r="H46" s="92"/>
      <c r="I46" s="92"/>
    </row>
    <row r="47" spans="1:9" ht="75.5" customHeight="1" x14ac:dyDescent="0.35">
      <c r="A47" s="92"/>
      <c r="B47" s="92"/>
      <c r="C47" s="92"/>
      <c r="D47" s="92"/>
      <c r="E47" s="92"/>
      <c r="F47" s="92"/>
      <c r="G47" s="92"/>
      <c r="H47" s="92"/>
      <c r="I47" s="92"/>
    </row>
    <row r="48" spans="1:9" ht="64.5" customHeight="1" x14ac:dyDescent="0.35">
      <c r="A48" s="93" t="s">
        <v>199</v>
      </c>
      <c r="B48" s="94"/>
      <c r="C48" s="94"/>
      <c r="D48" s="94"/>
      <c r="E48" s="94"/>
      <c r="F48" s="94"/>
      <c r="G48" s="94"/>
      <c r="H48" s="94"/>
      <c r="I48" s="94"/>
    </row>
    <row r="49" spans="1:9" ht="109.5" customHeight="1" x14ac:dyDescent="0.35">
      <c r="A49" s="94"/>
      <c r="B49" s="94"/>
      <c r="C49" s="94"/>
      <c r="D49" s="94"/>
      <c r="E49" s="94"/>
      <c r="F49" s="94"/>
      <c r="G49" s="94"/>
      <c r="H49" s="94"/>
      <c r="I49" s="94"/>
    </row>
    <row r="50" spans="1:9" ht="95.5" customHeight="1" x14ac:dyDescent="0.35">
      <c r="A50" s="94"/>
      <c r="B50" s="94"/>
      <c r="C50" s="94"/>
      <c r="D50" s="94"/>
      <c r="E50" s="94"/>
      <c r="F50" s="94"/>
      <c r="G50" s="94"/>
      <c r="H50" s="94"/>
      <c r="I50" s="94"/>
    </row>
    <row r="51" spans="1:9" ht="62.5" customHeight="1" x14ac:dyDescent="0.35">
      <c r="A51" s="94"/>
      <c r="B51" s="94"/>
      <c r="C51" s="94"/>
      <c r="D51" s="94"/>
      <c r="E51" s="94"/>
      <c r="F51" s="94"/>
      <c r="G51" s="94"/>
      <c r="H51" s="94"/>
      <c r="I51" s="94"/>
    </row>
    <row r="52" spans="1:9" ht="81.5" customHeight="1" x14ac:dyDescent="0.35">
      <c r="A52" s="93" t="s">
        <v>200</v>
      </c>
      <c r="B52" s="94"/>
      <c r="C52" s="94"/>
      <c r="D52" s="94"/>
      <c r="E52" s="94"/>
      <c r="F52" s="94"/>
      <c r="G52" s="94"/>
      <c r="H52" s="94"/>
      <c r="I52" s="94"/>
    </row>
    <row r="53" spans="1:9" ht="90" customHeight="1" x14ac:dyDescent="0.35">
      <c r="A53" s="94"/>
      <c r="B53" s="94"/>
      <c r="C53" s="94"/>
      <c r="D53" s="94"/>
      <c r="E53" s="94"/>
      <c r="F53" s="94"/>
      <c r="G53" s="94"/>
      <c r="H53" s="94"/>
      <c r="I53" s="94"/>
    </row>
    <row r="54" spans="1:9" ht="35.5" customHeight="1" x14ac:dyDescent="0.35">
      <c r="A54" s="91" t="s">
        <v>201</v>
      </c>
      <c r="B54" s="92"/>
      <c r="C54" s="92"/>
      <c r="D54" s="92"/>
      <c r="E54" s="92"/>
      <c r="F54" s="92"/>
      <c r="G54" s="92"/>
      <c r="H54" s="92"/>
      <c r="I54" s="92"/>
    </row>
    <row r="55" spans="1:9" ht="56" customHeight="1" x14ac:dyDescent="0.35">
      <c r="A55" s="92"/>
      <c r="B55" s="92"/>
      <c r="C55" s="92"/>
      <c r="D55" s="92"/>
      <c r="E55" s="92"/>
      <c r="F55" s="92"/>
      <c r="G55" s="92"/>
      <c r="H55" s="92"/>
      <c r="I55" s="92"/>
    </row>
    <row r="56" spans="1:9" ht="70" customHeight="1" x14ac:dyDescent="0.35">
      <c r="A56" s="92"/>
      <c r="B56" s="92"/>
      <c r="C56" s="92"/>
      <c r="D56" s="92"/>
      <c r="E56" s="92"/>
      <c r="F56" s="92"/>
      <c r="G56" s="92"/>
      <c r="H56" s="92"/>
      <c r="I56" s="92"/>
    </row>
    <row r="57" spans="1:9" ht="87" customHeight="1" x14ac:dyDescent="0.35">
      <c r="A57" s="92"/>
      <c r="B57" s="92"/>
      <c r="C57" s="92"/>
      <c r="D57" s="92"/>
      <c r="E57" s="92"/>
      <c r="F57" s="92"/>
      <c r="G57" s="92"/>
      <c r="H57" s="92"/>
      <c r="I57" s="92"/>
    </row>
  </sheetData>
  <mergeCells count="36">
    <mergeCell ref="A3:P3"/>
    <mergeCell ref="A4:P4"/>
    <mergeCell ref="A5:P5"/>
    <mergeCell ref="A1:P1"/>
    <mergeCell ref="A54:I57"/>
    <mergeCell ref="A34:I36"/>
    <mergeCell ref="A40:I43"/>
    <mergeCell ref="A44:I47"/>
    <mergeCell ref="A48:I51"/>
    <mergeCell ref="A37:I39"/>
    <mergeCell ref="A52:I53"/>
    <mergeCell ref="J6:P6"/>
    <mergeCell ref="A6:A7"/>
    <mergeCell ref="B8:B10"/>
    <mergeCell ref="C12:C25"/>
    <mergeCell ref="G6:I6"/>
    <mergeCell ref="F6:F7"/>
    <mergeCell ref="B6:B7"/>
    <mergeCell ref="C6:C7"/>
    <mergeCell ref="D6:D7"/>
    <mergeCell ref="E6:E7"/>
    <mergeCell ref="A2:P2"/>
    <mergeCell ref="C26:C28"/>
    <mergeCell ref="A8:A28"/>
    <mergeCell ref="B12:B28"/>
    <mergeCell ref="D26:D28"/>
    <mergeCell ref="E26:E28"/>
    <mergeCell ref="K26:K28"/>
    <mergeCell ref="L26:L28"/>
    <mergeCell ref="M26:M28"/>
    <mergeCell ref="P26:P28"/>
    <mergeCell ref="F26:F28"/>
    <mergeCell ref="G26:G28"/>
    <mergeCell ref="H26:H28"/>
    <mergeCell ref="I26:I28"/>
    <mergeCell ref="J26:J28"/>
  </mergeCells>
  <pageMargins left="0.7" right="0.7" top="0.75" bottom="0.75" header="0.3" footer="0.3"/>
  <pageSetup orientation="portrait" r:id="rId1"/>
  <ignoredErrors>
    <ignoredError sqref="I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6036-BFBD-4AA3-823C-E264FAE0EEA0}">
  <dimension ref="A1:A17"/>
  <sheetViews>
    <sheetView zoomScale="70" zoomScaleNormal="70" workbookViewId="0">
      <selection activeCell="A9" sqref="A9"/>
    </sheetView>
  </sheetViews>
  <sheetFormatPr baseColWidth="10" defaultRowHeight="14.5" x14ac:dyDescent="0.35"/>
  <cols>
    <col min="1" max="1" width="152.6328125" customWidth="1"/>
  </cols>
  <sheetData>
    <row r="1" spans="1:1" ht="38" x14ac:dyDescent="0.35">
      <c r="A1" s="27" t="s">
        <v>148</v>
      </c>
    </row>
    <row r="2" spans="1:1" ht="15" x14ac:dyDescent="0.35">
      <c r="A2" s="2" t="s">
        <v>15</v>
      </c>
    </row>
    <row r="3" spans="1:1" ht="15" x14ac:dyDescent="0.35">
      <c r="A3" s="2" t="s">
        <v>25</v>
      </c>
    </row>
    <row r="4" spans="1:1" ht="30" x14ac:dyDescent="0.35">
      <c r="A4" s="2" t="s">
        <v>26</v>
      </c>
    </row>
    <row r="5" spans="1:1" ht="15" x14ac:dyDescent="0.35">
      <c r="A5" s="2" t="s">
        <v>27</v>
      </c>
    </row>
    <row r="6" spans="1:1" ht="15" x14ac:dyDescent="0.35">
      <c r="A6" s="2" t="s">
        <v>28</v>
      </c>
    </row>
    <row r="7" spans="1:1" ht="30" x14ac:dyDescent="0.35">
      <c r="A7" s="2" t="s">
        <v>29</v>
      </c>
    </row>
    <row r="8" spans="1:1" ht="30" x14ac:dyDescent="0.35">
      <c r="A8" s="2" t="s">
        <v>30</v>
      </c>
    </row>
    <row r="9" spans="1:1" ht="45" x14ac:dyDescent="0.35">
      <c r="A9" s="2" t="s">
        <v>31</v>
      </c>
    </row>
    <row r="10" spans="1:1" ht="45" x14ac:dyDescent="0.35">
      <c r="A10" s="2" t="s">
        <v>32</v>
      </c>
    </row>
    <row r="11" spans="1:1" ht="30" x14ac:dyDescent="0.35">
      <c r="A11" s="2" t="s">
        <v>33</v>
      </c>
    </row>
    <row r="12" spans="1:1" ht="60" x14ac:dyDescent="0.35">
      <c r="A12" s="2" t="s">
        <v>34</v>
      </c>
    </row>
    <row r="13" spans="1:1" ht="30" x14ac:dyDescent="0.35">
      <c r="A13" s="2" t="s">
        <v>35</v>
      </c>
    </row>
    <row r="14" spans="1:1" ht="45" x14ac:dyDescent="0.35">
      <c r="A14" s="2" t="s">
        <v>36</v>
      </c>
    </row>
    <row r="15" spans="1:1" ht="30" x14ac:dyDescent="0.35">
      <c r="A15" s="2" t="s">
        <v>37</v>
      </c>
    </row>
    <row r="16" spans="1:1" ht="45" x14ac:dyDescent="0.35">
      <c r="A16" s="2" t="s">
        <v>38</v>
      </c>
    </row>
    <row r="17" spans="1:1" ht="30" x14ac:dyDescent="0.35">
      <c r="A17" s="2" t="s">
        <v>39</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F16CD-7B97-479A-8FCC-B1FB2A23F196}">
  <dimension ref="A1:K28"/>
  <sheetViews>
    <sheetView topLeftCell="A2" zoomScale="90" zoomScaleNormal="90" workbookViewId="0">
      <selection activeCell="I36" sqref="I36"/>
    </sheetView>
  </sheetViews>
  <sheetFormatPr baseColWidth="10" defaultRowHeight="14.5" x14ac:dyDescent="0.35"/>
  <cols>
    <col min="1" max="1" width="11.08984375" customWidth="1"/>
    <col min="9" max="9" width="49" customWidth="1"/>
  </cols>
  <sheetData>
    <row r="1" spans="1:11" ht="15.5" thickBot="1" x14ac:dyDescent="0.45">
      <c r="A1" s="105" t="s">
        <v>12</v>
      </c>
      <c r="B1" s="106"/>
      <c r="C1" s="106"/>
      <c r="D1" s="106"/>
      <c r="E1" s="106"/>
      <c r="F1" s="106"/>
      <c r="G1" s="106"/>
      <c r="H1" s="106"/>
      <c r="I1" s="107"/>
    </row>
    <row r="2" spans="1:11" ht="47.5" customHeight="1" thickBot="1" x14ac:dyDescent="0.45">
      <c r="A2" s="108" t="s">
        <v>17</v>
      </c>
      <c r="B2" s="109"/>
      <c r="C2" s="109"/>
      <c r="D2" s="109"/>
      <c r="E2" s="109"/>
      <c r="F2" s="109"/>
      <c r="G2" s="109"/>
      <c r="H2" s="109"/>
      <c r="I2" s="110"/>
      <c r="J2" s="1"/>
      <c r="K2" s="1"/>
    </row>
    <row r="3" spans="1:11" ht="15" customHeight="1" x14ac:dyDescent="0.35">
      <c r="A3" s="112" t="s">
        <v>13</v>
      </c>
      <c r="B3" s="112"/>
      <c r="C3" s="112"/>
      <c r="D3" s="112"/>
      <c r="E3" s="112"/>
      <c r="F3" s="112"/>
      <c r="G3" s="112"/>
      <c r="H3" s="112"/>
      <c r="I3" s="112"/>
    </row>
    <row r="4" spans="1:11" ht="15" customHeight="1" x14ac:dyDescent="0.35">
      <c r="A4" s="113"/>
      <c r="B4" s="113"/>
      <c r="C4" s="113"/>
      <c r="D4" s="113"/>
      <c r="E4" s="113"/>
      <c r="F4" s="113"/>
      <c r="G4" s="113"/>
      <c r="H4" s="113"/>
      <c r="I4" s="113"/>
    </row>
    <row r="5" spans="1:11" x14ac:dyDescent="0.35">
      <c r="A5" s="95"/>
      <c r="B5" s="95"/>
      <c r="C5" s="95"/>
      <c r="D5" s="111" t="s">
        <v>18</v>
      </c>
      <c r="E5" s="111"/>
      <c r="F5" s="111"/>
      <c r="G5" s="111"/>
      <c r="H5" s="111"/>
      <c r="I5" s="111"/>
    </row>
    <row r="6" spans="1:11" x14ac:dyDescent="0.35">
      <c r="A6" s="95"/>
      <c r="B6" s="95"/>
      <c r="C6" s="95"/>
      <c r="D6" s="111"/>
      <c r="E6" s="111"/>
      <c r="F6" s="111"/>
      <c r="G6" s="111"/>
      <c r="H6" s="111"/>
      <c r="I6" s="111"/>
    </row>
    <row r="7" spans="1:11" x14ac:dyDescent="0.35">
      <c r="A7" s="95"/>
      <c r="B7" s="95"/>
      <c r="C7" s="95"/>
      <c r="D7" s="111"/>
      <c r="E7" s="111"/>
      <c r="F7" s="111"/>
      <c r="G7" s="111"/>
      <c r="H7" s="111"/>
      <c r="I7" s="111"/>
    </row>
    <row r="8" spans="1:11" x14ac:dyDescent="0.35">
      <c r="A8" s="95"/>
      <c r="B8" s="95"/>
      <c r="C8" s="95"/>
      <c r="D8" s="111"/>
      <c r="E8" s="111"/>
      <c r="F8" s="111"/>
      <c r="G8" s="111"/>
      <c r="H8" s="111"/>
      <c r="I8" s="111"/>
    </row>
    <row r="9" spans="1:11" x14ac:dyDescent="0.35">
      <c r="A9" s="95"/>
      <c r="B9" s="95"/>
      <c r="C9" s="95"/>
      <c r="D9" s="111"/>
      <c r="E9" s="111"/>
      <c r="F9" s="111"/>
      <c r="G9" s="111"/>
      <c r="H9" s="111"/>
      <c r="I9" s="111"/>
    </row>
    <row r="10" spans="1:11" x14ac:dyDescent="0.35">
      <c r="A10" s="95"/>
      <c r="B10" s="95"/>
      <c r="C10" s="95"/>
      <c r="D10" s="111"/>
      <c r="E10" s="111"/>
      <c r="F10" s="111"/>
      <c r="G10" s="111"/>
      <c r="H10" s="111"/>
      <c r="I10" s="111"/>
    </row>
    <row r="11" spans="1:11" x14ac:dyDescent="0.35">
      <c r="A11" s="95"/>
      <c r="B11" s="95"/>
      <c r="C11" s="95"/>
      <c r="D11" s="111"/>
      <c r="E11" s="111"/>
      <c r="F11" s="111"/>
      <c r="G11" s="111"/>
      <c r="H11" s="111"/>
      <c r="I11" s="111"/>
    </row>
    <row r="12" spans="1:11" ht="20.5" customHeight="1" x14ac:dyDescent="0.35">
      <c r="A12" s="95"/>
      <c r="B12" s="95"/>
      <c r="C12" s="95"/>
      <c r="D12" s="111"/>
      <c r="E12" s="111"/>
      <c r="F12" s="111"/>
      <c r="G12" s="111"/>
      <c r="H12" s="111"/>
      <c r="I12" s="111"/>
    </row>
    <row r="13" spans="1:11" x14ac:dyDescent="0.35">
      <c r="A13" s="95"/>
      <c r="B13" s="95"/>
      <c r="C13" s="95"/>
      <c r="D13" s="96" t="s">
        <v>19</v>
      </c>
      <c r="E13" s="97"/>
      <c r="F13" s="97"/>
      <c r="G13" s="97"/>
      <c r="H13" s="97"/>
      <c r="I13" s="98"/>
    </row>
    <row r="14" spans="1:11" x14ac:dyDescent="0.35">
      <c r="A14" s="95"/>
      <c r="B14" s="95"/>
      <c r="C14" s="95"/>
      <c r="D14" s="99"/>
      <c r="E14" s="100"/>
      <c r="F14" s="100"/>
      <c r="G14" s="100"/>
      <c r="H14" s="100"/>
      <c r="I14" s="101"/>
    </row>
    <row r="15" spans="1:11" x14ac:dyDescent="0.35">
      <c r="A15" s="95"/>
      <c r="B15" s="95"/>
      <c r="C15" s="95"/>
      <c r="D15" s="99"/>
      <c r="E15" s="100"/>
      <c r="F15" s="100"/>
      <c r="G15" s="100"/>
      <c r="H15" s="100"/>
      <c r="I15" s="101"/>
    </row>
    <row r="16" spans="1:11" x14ac:dyDescent="0.35">
      <c r="A16" s="95"/>
      <c r="B16" s="95"/>
      <c r="C16" s="95"/>
      <c r="D16" s="99"/>
      <c r="E16" s="100"/>
      <c r="F16" s="100"/>
      <c r="G16" s="100"/>
      <c r="H16" s="100"/>
      <c r="I16" s="101"/>
    </row>
    <row r="17" spans="1:9" x14ac:dyDescent="0.35">
      <c r="A17" s="95"/>
      <c r="B17" s="95"/>
      <c r="C17" s="95"/>
      <c r="D17" s="102"/>
      <c r="E17" s="103"/>
      <c r="F17" s="103"/>
      <c r="G17" s="103"/>
      <c r="H17" s="103"/>
      <c r="I17" s="104"/>
    </row>
    <row r="18" spans="1:9" x14ac:dyDescent="0.35">
      <c r="A18" s="95"/>
      <c r="B18" s="95"/>
      <c r="C18" s="95"/>
      <c r="D18" s="96" t="s">
        <v>20</v>
      </c>
      <c r="E18" s="97"/>
      <c r="F18" s="97"/>
      <c r="G18" s="97"/>
      <c r="H18" s="97"/>
      <c r="I18" s="98"/>
    </row>
    <row r="19" spans="1:9" x14ac:dyDescent="0.35">
      <c r="A19" s="95"/>
      <c r="B19" s="95"/>
      <c r="C19" s="95"/>
      <c r="D19" s="99"/>
      <c r="E19" s="100"/>
      <c r="F19" s="100"/>
      <c r="G19" s="100"/>
      <c r="H19" s="100"/>
      <c r="I19" s="101"/>
    </row>
    <row r="20" spans="1:9" ht="32" customHeight="1" x14ac:dyDescent="0.35">
      <c r="A20" s="95"/>
      <c r="B20" s="95"/>
      <c r="C20" s="95"/>
      <c r="D20" s="102"/>
      <c r="E20" s="103"/>
      <c r="F20" s="103"/>
      <c r="G20" s="103"/>
      <c r="H20" s="103"/>
      <c r="I20" s="104"/>
    </row>
    <row r="21" spans="1:9" x14ac:dyDescent="0.35">
      <c r="A21" s="95"/>
      <c r="B21" s="95"/>
      <c r="C21" s="95"/>
      <c r="D21" s="96" t="s">
        <v>21</v>
      </c>
      <c r="E21" s="97"/>
      <c r="F21" s="97"/>
      <c r="G21" s="97"/>
      <c r="H21" s="97"/>
      <c r="I21" s="98"/>
    </row>
    <row r="22" spans="1:9" x14ac:dyDescent="0.35">
      <c r="A22" s="95"/>
      <c r="B22" s="95"/>
      <c r="C22" s="95"/>
      <c r="D22" s="99"/>
      <c r="E22" s="100"/>
      <c r="F22" s="100"/>
      <c r="G22" s="100"/>
      <c r="H22" s="100"/>
      <c r="I22" s="101"/>
    </row>
    <row r="23" spans="1:9" x14ac:dyDescent="0.35">
      <c r="A23" s="95"/>
      <c r="B23" s="95"/>
      <c r="C23" s="95"/>
      <c r="D23" s="99"/>
      <c r="E23" s="100"/>
      <c r="F23" s="100"/>
      <c r="G23" s="100"/>
      <c r="H23" s="100"/>
      <c r="I23" s="101"/>
    </row>
    <row r="24" spans="1:9" ht="6" customHeight="1" x14ac:dyDescent="0.35">
      <c r="A24" s="95"/>
      <c r="B24" s="95"/>
      <c r="C24" s="95"/>
      <c r="D24" s="99"/>
      <c r="E24" s="100"/>
      <c r="F24" s="100"/>
      <c r="G24" s="100"/>
      <c r="H24" s="100"/>
      <c r="I24" s="101"/>
    </row>
    <row r="25" spans="1:9" x14ac:dyDescent="0.35">
      <c r="A25" s="95"/>
      <c r="B25" s="95"/>
      <c r="C25" s="95"/>
      <c r="D25" s="102"/>
      <c r="E25" s="103"/>
      <c r="F25" s="103"/>
      <c r="G25" s="103"/>
      <c r="H25" s="103"/>
      <c r="I25" s="104"/>
    </row>
    <row r="26" spans="1:9" x14ac:dyDescent="0.35">
      <c r="A26" s="95"/>
      <c r="B26" s="95"/>
      <c r="C26" s="95"/>
      <c r="D26" s="96" t="s">
        <v>22</v>
      </c>
      <c r="E26" s="97"/>
      <c r="F26" s="97"/>
      <c r="G26" s="97"/>
      <c r="H26" s="97"/>
      <c r="I26" s="98"/>
    </row>
    <row r="27" spans="1:9" x14ac:dyDescent="0.35">
      <c r="A27" s="95"/>
      <c r="B27" s="95"/>
      <c r="C27" s="95"/>
      <c r="D27" s="99"/>
      <c r="E27" s="100"/>
      <c r="F27" s="100"/>
      <c r="G27" s="100"/>
      <c r="H27" s="100"/>
      <c r="I27" s="101"/>
    </row>
    <row r="28" spans="1:9" ht="28" customHeight="1" x14ac:dyDescent="0.35">
      <c r="A28" s="95"/>
      <c r="B28" s="95"/>
      <c r="C28" s="95"/>
      <c r="D28" s="102"/>
      <c r="E28" s="103"/>
      <c r="F28" s="103"/>
      <c r="G28" s="103"/>
      <c r="H28" s="103"/>
      <c r="I28" s="104"/>
    </row>
  </sheetData>
  <mergeCells count="11">
    <mergeCell ref="A21:C28"/>
    <mergeCell ref="D21:I25"/>
    <mergeCell ref="D26:I28"/>
    <mergeCell ref="A1:I1"/>
    <mergeCell ref="A2:I2"/>
    <mergeCell ref="D5:I12"/>
    <mergeCell ref="A5:C12"/>
    <mergeCell ref="A13:C20"/>
    <mergeCell ref="A3:I4"/>
    <mergeCell ref="D13:I17"/>
    <mergeCell ref="D18:I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PNDIP</vt:lpstr>
      <vt:lpstr>matriz_seguim_semestral_PNDIP</vt:lpstr>
      <vt:lpstr>riesgos</vt:lpstr>
      <vt:lpstr>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Obregon Mendez</dc:creator>
  <cp:lastModifiedBy>Andrea Gutierrez</cp:lastModifiedBy>
  <dcterms:created xsi:type="dcterms:W3CDTF">2019-02-22T21:02:09Z</dcterms:created>
  <dcterms:modified xsi:type="dcterms:W3CDTF">2024-10-17T20:12:03Z</dcterms:modified>
</cp:coreProperties>
</file>